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0" r:id="rId2"/>
    <sheet name="10610" sheetId="11" r:id="rId3"/>
    <sheet name="10614" sheetId="12" r:id="rId4"/>
    <sheet name="50603" sheetId="8" r:id="rId5"/>
    <sheet name="50604" sheetId="9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1">'10602'!$A$1:$G$15</definedName>
    <definedName name="_xlnm.Print_Area" localSheetId="2">'10610'!$A$1:$P$42</definedName>
    <definedName name="_xlnm.Print_Area" localSheetId="4">'50603'!$A$1:$N$42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Area_0_0" localSheetId="5">'[1]ANEXO 30 GENERAL 1º TRIMESTRE 2'!$B$1:$L$119</definedName>
    <definedName name="Print_Area_0_0_0" localSheetId="5">'[1]ANEXO 30 GENERAL 1º TRIMESTRE 2'!$B$1:$L$119</definedName>
    <definedName name="Print_Area_0_0_0_0" localSheetId="5">'[1]ANEXO 30 GENERAL 1º TRIMESTRE 2'!$B$1:$L$119</definedName>
    <definedName name="Print_Titles_0" localSheetId="5">'[1]ANEXO 30 GENERAL 1º TRIMESTRE 2'!$1:$15</definedName>
    <definedName name="Print_Titles_0_0" localSheetId="5">'[1]ANEXO 30 GENERAL 1º TRIMESTRE 2'!$1:$15</definedName>
    <definedName name="Print_Titles_0_0_0" localSheetId="5">'[1]ANEXO 30 GENERAL 1º TRIMESTRE 2'!$1:$15</definedName>
    <definedName name="Print_Titles_0_0_0_0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K42" i="11" l="1"/>
  <c r="K41" i="11"/>
  <c r="K30" i="11"/>
  <c r="K24" i="11"/>
  <c r="K23" i="11" s="1"/>
  <c r="H15" i="10" l="1"/>
  <c r="G15" i="10"/>
  <c r="F15" i="10"/>
  <c r="E15" i="10"/>
  <c r="K15" i="10" s="1"/>
  <c r="D15" i="10"/>
  <c r="K14" i="10"/>
  <c r="K13" i="10"/>
  <c r="K12" i="10"/>
  <c r="K119" i="9" l="1"/>
  <c r="H119" i="9"/>
  <c r="L119" i="9" s="1"/>
  <c r="E119" i="9"/>
  <c r="L113" i="9"/>
  <c r="K113" i="9"/>
  <c r="H113" i="9"/>
  <c r="E113" i="9"/>
  <c r="L112" i="9"/>
  <c r="K112" i="9"/>
  <c r="H112" i="9"/>
  <c r="E112" i="9"/>
  <c r="L111" i="9"/>
  <c r="K111" i="9"/>
  <c r="H111" i="9"/>
  <c r="E111" i="9"/>
  <c r="L107" i="9"/>
  <c r="K107" i="9"/>
  <c r="H107" i="9"/>
  <c r="E107" i="9"/>
  <c r="L106" i="9"/>
  <c r="K106" i="9"/>
  <c r="H106" i="9"/>
  <c r="E106" i="9"/>
  <c r="L105" i="9"/>
  <c r="K105" i="9"/>
  <c r="H105" i="9"/>
  <c r="E105" i="9"/>
  <c r="J101" i="9"/>
  <c r="K101" i="9" s="1"/>
  <c r="I101" i="9"/>
  <c r="G101" i="9"/>
  <c r="F101" i="9"/>
  <c r="H101" i="9" s="1"/>
  <c r="D101" i="9"/>
  <c r="E101" i="9" s="1"/>
  <c r="C101" i="9"/>
  <c r="J100" i="9"/>
  <c r="I100" i="9"/>
  <c r="G100" i="9"/>
  <c r="F100" i="9"/>
  <c r="D100" i="9"/>
  <c r="E100" i="9" s="1"/>
  <c r="C100" i="9"/>
  <c r="J99" i="9"/>
  <c r="I99" i="9"/>
  <c r="H99" i="9"/>
  <c r="G99" i="9"/>
  <c r="F99" i="9"/>
  <c r="D99" i="9"/>
  <c r="E99" i="9" s="1"/>
  <c r="C99" i="9"/>
  <c r="J95" i="9"/>
  <c r="I95" i="9"/>
  <c r="G95" i="9"/>
  <c r="F95" i="9"/>
  <c r="D95" i="9"/>
  <c r="E95" i="9" s="1"/>
  <c r="C95" i="9"/>
  <c r="J94" i="9"/>
  <c r="K94" i="9" s="1"/>
  <c r="I94" i="9"/>
  <c r="H94" i="9"/>
  <c r="G94" i="9"/>
  <c r="F94" i="9"/>
  <c r="D94" i="9"/>
  <c r="C94" i="9"/>
  <c r="J93" i="9"/>
  <c r="I93" i="9"/>
  <c r="G93" i="9"/>
  <c r="F93" i="9"/>
  <c r="H93" i="9" s="1"/>
  <c r="D93" i="9"/>
  <c r="C93" i="9"/>
  <c r="J92" i="9"/>
  <c r="I92" i="9"/>
  <c r="G92" i="9"/>
  <c r="F92" i="9"/>
  <c r="H92" i="9" s="1"/>
  <c r="D92" i="9"/>
  <c r="C92" i="9"/>
  <c r="J87" i="9"/>
  <c r="I87" i="9"/>
  <c r="G87" i="9"/>
  <c r="F87" i="9"/>
  <c r="H87" i="9" s="1"/>
  <c r="D87" i="9"/>
  <c r="C87" i="9"/>
  <c r="J86" i="9"/>
  <c r="I86" i="9"/>
  <c r="G86" i="9"/>
  <c r="H86" i="9" s="1"/>
  <c r="F86" i="9"/>
  <c r="D86" i="9"/>
  <c r="E86" i="9" s="1"/>
  <c r="C86" i="9"/>
  <c r="J85" i="9"/>
  <c r="K85" i="9" s="1"/>
  <c r="I85" i="9"/>
  <c r="H85" i="9"/>
  <c r="G85" i="9"/>
  <c r="F85" i="9"/>
  <c r="D85" i="9"/>
  <c r="C85" i="9"/>
  <c r="J84" i="9"/>
  <c r="I84" i="9"/>
  <c r="G84" i="9"/>
  <c r="F84" i="9"/>
  <c r="H84" i="9" s="1"/>
  <c r="D84" i="9"/>
  <c r="C84" i="9"/>
  <c r="J83" i="9"/>
  <c r="I83" i="9"/>
  <c r="G83" i="9"/>
  <c r="H83" i="9" s="1"/>
  <c r="F83" i="9"/>
  <c r="D83" i="9"/>
  <c r="E83" i="9" s="1"/>
  <c r="C83" i="9"/>
  <c r="J79" i="9"/>
  <c r="K79" i="9" s="1"/>
  <c r="I79" i="9"/>
  <c r="G79" i="9"/>
  <c r="F79" i="9"/>
  <c r="D79" i="9"/>
  <c r="E79" i="9" s="1"/>
  <c r="C79" i="9"/>
  <c r="J78" i="9"/>
  <c r="K78" i="9" s="1"/>
  <c r="I78" i="9"/>
  <c r="G78" i="9"/>
  <c r="F78" i="9"/>
  <c r="D78" i="9"/>
  <c r="E78" i="9" s="1"/>
  <c r="C78" i="9"/>
  <c r="J77" i="9"/>
  <c r="K77" i="9" s="1"/>
  <c r="I77" i="9"/>
  <c r="H77" i="9"/>
  <c r="G77" i="9"/>
  <c r="F77" i="9"/>
  <c r="D77" i="9"/>
  <c r="C77" i="9"/>
  <c r="J76" i="9"/>
  <c r="I76" i="9"/>
  <c r="G76" i="9"/>
  <c r="F76" i="9"/>
  <c r="H76" i="9" s="1"/>
  <c r="D76" i="9"/>
  <c r="C76" i="9"/>
  <c r="J75" i="9"/>
  <c r="I75" i="9"/>
  <c r="G75" i="9"/>
  <c r="H75" i="9" s="1"/>
  <c r="F75" i="9"/>
  <c r="D75" i="9"/>
  <c r="E75" i="9" s="1"/>
  <c r="C75" i="9"/>
  <c r="J71" i="9"/>
  <c r="K71" i="9" s="1"/>
  <c r="I71" i="9"/>
  <c r="G71" i="9"/>
  <c r="F71" i="9"/>
  <c r="D71" i="9"/>
  <c r="E71" i="9" s="1"/>
  <c r="C71" i="9"/>
  <c r="J70" i="9"/>
  <c r="K70" i="9" s="1"/>
  <c r="I70" i="9"/>
  <c r="G70" i="9"/>
  <c r="F70" i="9"/>
  <c r="H70" i="9" s="1"/>
  <c r="D70" i="9"/>
  <c r="C70" i="9"/>
  <c r="J66" i="9"/>
  <c r="I66" i="9"/>
  <c r="G66" i="9"/>
  <c r="F66" i="9"/>
  <c r="H66" i="9" s="1"/>
  <c r="D66" i="9"/>
  <c r="C66" i="9"/>
  <c r="J65" i="9"/>
  <c r="I65" i="9"/>
  <c r="G65" i="9"/>
  <c r="H65" i="9" s="1"/>
  <c r="F65" i="9"/>
  <c r="D65" i="9"/>
  <c r="E65" i="9" s="1"/>
  <c r="C65" i="9"/>
  <c r="J64" i="9"/>
  <c r="K64" i="9" s="1"/>
  <c r="I64" i="9"/>
  <c r="G64" i="9"/>
  <c r="F64" i="9"/>
  <c r="D64" i="9"/>
  <c r="E64" i="9" s="1"/>
  <c r="C64" i="9"/>
  <c r="J63" i="9"/>
  <c r="K63" i="9" s="1"/>
  <c r="I63" i="9"/>
  <c r="G63" i="9"/>
  <c r="F63" i="9"/>
  <c r="D63" i="9"/>
  <c r="E63" i="9" s="1"/>
  <c r="C63" i="9"/>
  <c r="J62" i="9"/>
  <c r="K62" i="9" s="1"/>
  <c r="I62" i="9"/>
  <c r="G62" i="9"/>
  <c r="F62" i="9"/>
  <c r="D62" i="9"/>
  <c r="E62" i="9" s="1"/>
  <c r="C62" i="9"/>
  <c r="J61" i="9"/>
  <c r="K61" i="9" s="1"/>
  <c r="I61" i="9"/>
  <c r="G61" i="9"/>
  <c r="F61" i="9"/>
  <c r="D61" i="9"/>
  <c r="E61" i="9" s="1"/>
  <c r="C61" i="9"/>
  <c r="J60" i="9"/>
  <c r="K60" i="9" s="1"/>
  <c r="I60" i="9"/>
  <c r="G60" i="9"/>
  <c r="F60" i="9"/>
  <c r="D60" i="9"/>
  <c r="E60" i="9" s="1"/>
  <c r="C60" i="9"/>
  <c r="J59" i="9"/>
  <c r="K59" i="9" s="1"/>
  <c r="I59" i="9"/>
  <c r="G59" i="9"/>
  <c r="F59" i="9"/>
  <c r="D59" i="9"/>
  <c r="E59" i="9" s="1"/>
  <c r="C59" i="9"/>
  <c r="J58" i="9"/>
  <c r="K58" i="9" s="1"/>
  <c r="I58" i="9"/>
  <c r="G58" i="9"/>
  <c r="F58" i="9"/>
  <c r="D58" i="9"/>
  <c r="E58" i="9" s="1"/>
  <c r="C58" i="9"/>
  <c r="J57" i="9"/>
  <c r="K57" i="9" s="1"/>
  <c r="I57" i="9"/>
  <c r="G57" i="9"/>
  <c r="F57" i="9"/>
  <c r="D57" i="9"/>
  <c r="E57" i="9" s="1"/>
  <c r="C57" i="9"/>
  <c r="J56" i="9"/>
  <c r="K56" i="9" s="1"/>
  <c r="I56" i="9"/>
  <c r="G56" i="9"/>
  <c r="F56" i="9"/>
  <c r="D56" i="9"/>
  <c r="E56" i="9" s="1"/>
  <c r="C56" i="9"/>
  <c r="J52" i="9"/>
  <c r="K52" i="9" s="1"/>
  <c r="I52" i="9"/>
  <c r="G52" i="9"/>
  <c r="F52" i="9"/>
  <c r="D52" i="9"/>
  <c r="E52" i="9" s="1"/>
  <c r="C52" i="9"/>
  <c r="J51" i="9"/>
  <c r="K51" i="9" s="1"/>
  <c r="I51" i="9"/>
  <c r="G51" i="9"/>
  <c r="F51" i="9"/>
  <c r="D51" i="9"/>
  <c r="E51" i="9" s="1"/>
  <c r="C51" i="9"/>
  <c r="J50" i="9"/>
  <c r="K50" i="9" s="1"/>
  <c r="I50" i="9"/>
  <c r="G50" i="9"/>
  <c r="F50" i="9"/>
  <c r="D50" i="9"/>
  <c r="E50" i="9" s="1"/>
  <c r="C50" i="9"/>
  <c r="J49" i="9"/>
  <c r="K49" i="9" s="1"/>
  <c r="I49" i="9"/>
  <c r="G49" i="9"/>
  <c r="F49" i="9"/>
  <c r="D49" i="9"/>
  <c r="E49" i="9" s="1"/>
  <c r="C49" i="9"/>
  <c r="J48" i="9"/>
  <c r="K48" i="9" s="1"/>
  <c r="I48" i="9"/>
  <c r="G48" i="9"/>
  <c r="F48" i="9"/>
  <c r="D48" i="9"/>
  <c r="E48" i="9" s="1"/>
  <c r="C48" i="9"/>
  <c r="J47" i="9"/>
  <c r="K47" i="9" s="1"/>
  <c r="I47" i="9"/>
  <c r="G47" i="9"/>
  <c r="F47" i="9"/>
  <c r="D47" i="9"/>
  <c r="E47" i="9" s="1"/>
  <c r="C47" i="9"/>
  <c r="J46" i="9"/>
  <c r="K46" i="9" s="1"/>
  <c r="I46" i="9"/>
  <c r="G46" i="9"/>
  <c r="F46" i="9"/>
  <c r="D46" i="9"/>
  <c r="E46" i="9" s="1"/>
  <c r="C46" i="9"/>
  <c r="J45" i="9"/>
  <c r="K45" i="9" s="1"/>
  <c r="I45" i="9"/>
  <c r="G45" i="9"/>
  <c r="F45" i="9"/>
  <c r="D45" i="9"/>
  <c r="E45" i="9" s="1"/>
  <c r="C45" i="9"/>
  <c r="J44" i="9"/>
  <c r="K44" i="9" s="1"/>
  <c r="I44" i="9"/>
  <c r="G44" i="9"/>
  <c r="F44" i="9"/>
  <c r="D44" i="9"/>
  <c r="E44" i="9" s="1"/>
  <c r="C44" i="9"/>
  <c r="J43" i="9"/>
  <c r="K43" i="9" s="1"/>
  <c r="I43" i="9"/>
  <c r="G43" i="9"/>
  <c r="F43" i="9"/>
  <c r="D43" i="9"/>
  <c r="E43" i="9" s="1"/>
  <c r="C43" i="9"/>
  <c r="J42" i="9"/>
  <c r="K42" i="9" s="1"/>
  <c r="I42" i="9"/>
  <c r="G42" i="9"/>
  <c r="F42" i="9"/>
  <c r="D42" i="9"/>
  <c r="E42" i="9" s="1"/>
  <c r="C42" i="9"/>
  <c r="J41" i="9"/>
  <c r="K41" i="9" s="1"/>
  <c r="I41" i="9"/>
  <c r="G41" i="9"/>
  <c r="F41" i="9"/>
  <c r="D41" i="9"/>
  <c r="E41" i="9" s="1"/>
  <c r="C41" i="9"/>
  <c r="J40" i="9"/>
  <c r="K40" i="9" s="1"/>
  <c r="I40" i="9"/>
  <c r="G40" i="9"/>
  <c r="F40" i="9"/>
  <c r="D40" i="9"/>
  <c r="E40" i="9" s="1"/>
  <c r="C40" i="9"/>
  <c r="J39" i="9"/>
  <c r="K39" i="9" s="1"/>
  <c r="I39" i="9"/>
  <c r="G39" i="9"/>
  <c r="F39" i="9"/>
  <c r="H39" i="9" s="1"/>
  <c r="D39" i="9"/>
  <c r="C39" i="9"/>
  <c r="J38" i="9"/>
  <c r="I38" i="9"/>
  <c r="G38" i="9"/>
  <c r="F38" i="9"/>
  <c r="H38" i="9" s="1"/>
  <c r="D38" i="9"/>
  <c r="C38" i="9"/>
  <c r="J37" i="9"/>
  <c r="I37" i="9"/>
  <c r="G37" i="9"/>
  <c r="H37" i="9" s="1"/>
  <c r="F37" i="9"/>
  <c r="D37" i="9"/>
  <c r="E37" i="9" s="1"/>
  <c r="C37" i="9"/>
  <c r="J36" i="9"/>
  <c r="K36" i="9" s="1"/>
  <c r="I36" i="9"/>
  <c r="G36" i="9"/>
  <c r="F36" i="9"/>
  <c r="D36" i="9"/>
  <c r="E36" i="9" s="1"/>
  <c r="C36" i="9"/>
  <c r="J35" i="9"/>
  <c r="K35" i="9" s="1"/>
  <c r="I35" i="9"/>
  <c r="G35" i="9"/>
  <c r="F35" i="9"/>
  <c r="D35" i="9"/>
  <c r="E35" i="9" s="1"/>
  <c r="C35" i="9"/>
  <c r="J34" i="9"/>
  <c r="K34" i="9" s="1"/>
  <c r="I34" i="9"/>
  <c r="G34" i="9"/>
  <c r="F34" i="9"/>
  <c r="D34" i="9"/>
  <c r="E34" i="9" s="1"/>
  <c r="C34" i="9"/>
  <c r="K33" i="9"/>
  <c r="G33" i="9"/>
  <c r="H33" i="9" s="1"/>
  <c r="F33" i="9"/>
  <c r="D33" i="9"/>
  <c r="E33" i="9" s="1"/>
  <c r="C33" i="9"/>
  <c r="J32" i="9"/>
  <c r="K32" i="9" s="1"/>
  <c r="I32" i="9"/>
  <c r="G32" i="9"/>
  <c r="F32" i="9"/>
  <c r="D32" i="9"/>
  <c r="E32" i="9" s="1"/>
  <c r="C32" i="9"/>
  <c r="J31" i="9"/>
  <c r="K31" i="9" s="1"/>
  <c r="I31" i="9"/>
  <c r="G31" i="9"/>
  <c r="F31" i="9"/>
  <c r="H31" i="9" s="1"/>
  <c r="D31" i="9"/>
  <c r="C31" i="9"/>
  <c r="J30" i="9"/>
  <c r="I30" i="9"/>
  <c r="G30" i="9"/>
  <c r="F30" i="9"/>
  <c r="H30" i="9" s="1"/>
  <c r="D30" i="9"/>
  <c r="C30" i="9"/>
  <c r="J29" i="9"/>
  <c r="I29" i="9"/>
  <c r="G29" i="9"/>
  <c r="F29" i="9"/>
  <c r="H29" i="9" s="1"/>
  <c r="D29" i="9"/>
  <c r="C29" i="9"/>
  <c r="J28" i="9"/>
  <c r="I28" i="9"/>
  <c r="G28" i="9"/>
  <c r="F28" i="9"/>
  <c r="H28" i="9" s="1"/>
  <c r="D28" i="9"/>
  <c r="C28" i="9"/>
  <c r="J27" i="9"/>
  <c r="I27" i="9"/>
  <c r="G27" i="9"/>
  <c r="F27" i="9"/>
  <c r="H27" i="9" s="1"/>
  <c r="D27" i="9"/>
  <c r="C27" i="9"/>
  <c r="J26" i="9"/>
  <c r="I26" i="9"/>
  <c r="G26" i="9"/>
  <c r="F26" i="9"/>
  <c r="H26" i="9" s="1"/>
  <c r="D26" i="9"/>
  <c r="C26" i="9"/>
  <c r="J25" i="9"/>
  <c r="I25" i="9"/>
  <c r="G25" i="9"/>
  <c r="F25" i="9"/>
  <c r="H25" i="9" s="1"/>
  <c r="D25" i="9"/>
  <c r="C25" i="9"/>
  <c r="J24" i="9"/>
  <c r="I24" i="9"/>
  <c r="G24" i="9"/>
  <c r="F24" i="9"/>
  <c r="H24" i="9" s="1"/>
  <c r="D24" i="9"/>
  <c r="C24" i="9"/>
  <c r="J23" i="9"/>
  <c r="I23" i="9"/>
  <c r="G23" i="9"/>
  <c r="F23" i="9"/>
  <c r="H23" i="9" s="1"/>
  <c r="D23" i="9"/>
  <c r="C23" i="9"/>
  <c r="J22" i="9"/>
  <c r="I22" i="9"/>
  <c r="G22" i="9"/>
  <c r="F22" i="9"/>
  <c r="H22" i="9" s="1"/>
  <c r="D22" i="9"/>
  <c r="C22" i="9"/>
  <c r="J21" i="9"/>
  <c r="I21" i="9"/>
  <c r="G21" i="9"/>
  <c r="H21" i="9" s="1"/>
  <c r="F21" i="9"/>
  <c r="D21" i="9"/>
  <c r="E21" i="9" s="1"/>
  <c r="C21" i="9"/>
  <c r="J20" i="9"/>
  <c r="K20" i="9" s="1"/>
  <c r="I20" i="9"/>
  <c r="G20" i="9"/>
  <c r="F20" i="9"/>
  <c r="D20" i="9"/>
  <c r="E20" i="9" s="1"/>
  <c r="C20" i="9"/>
  <c r="J19" i="9"/>
  <c r="K19" i="9" s="1"/>
  <c r="I19" i="9"/>
  <c r="G19" i="9"/>
  <c r="F19" i="9"/>
  <c r="H19" i="9" s="1"/>
  <c r="D19" i="9"/>
  <c r="C19" i="9"/>
  <c r="J18" i="9"/>
  <c r="K18" i="9" s="1"/>
  <c r="I18" i="9"/>
  <c r="G18" i="9"/>
  <c r="F18" i="9"/>
  <c r="H18" i="9" s="1"/>
  <c r="D18" i="9"/>
  <c r="C18" i="9"/>
  <c r="I35" i="8"/>
  <c r="L33" i="9" l="1"/>
  <c r="L37" i="9"/>
  <c r="L52" i="9"/>
  <c r="E19" i="9"/>
  <c r="H20" i="9"/>
  <c r="L20" i="9" s="1"/>
  <c r="E22" i="9"/>
  <c r="K22" i="9"/>
  <c r="E24" i="9"/>
  <c r="K24" i="9"/>
  <c r="E26" i="9"/>
  <c r="K26" i="9"/>
  <c r="E28" i="9"/>
  <c r="K28" i="9"/>
  <c r="E30" i="9"/>
  <c r="K30" i="9"/>
  <c r="H35" i="9"/>
  <c r="K37" i="9"/>
  <c r="E39" i="9"/>
  <c r="H40" i="9"/>
  <c r="H42" i="9"/>
  <c r="L42" i="9" s="1"/>
  <c r="H44" i="9"/>
  <c r="L44" i="9" s="1"/>
  <c r="H46" i="9"/>
  <c r="H48" i="9"/>
  <c r="H50" i="9"/>
  <c r="L50" i="9" s="1"/>
  <c r="H52" i="9"/>
  <c r="H57" i="9"/>
  <c r="H59" i="9"/>
  <c r="H61" i="9"/>
  <c r="H63" i="9"/>
  <c r="K65" i="9"/>
  <c r="E70" i="9"/>
  <c r="H71" i="9"/>
  <c r="E76" i="9"/>
  <c r="K76" i="9"/>
  <c r="H79" i="9"/>
  <c r="E84" i="9"/>
  <c r="K84" i="9"/>
  <c r="E87" i="9"/>
  <c r="K87" i="9"/>
  <c r="E93" i="9"/>
  <c r="K93" i="9"/>
  <c r="K99" i="9"/>
  <c r="K95" i="9"/>
  <c r="L49" i="9"/>
  <c r="E18" i="9"/>
  <c r="L18" i="9" s="1"/>
  <c r="K21" i="9"/>
  <c r="L21" i="9" s="1"/>
  <c r="E23" i="9"/>
  <c r="K23" i="9"/>
  <c r="E25" i="9"/>
  <c r="K25" i="9"/>
  <c r="E27" i="9"/>
  <c r="K27" i="9"/>
  <c r="E29" i="9"/>
  <c r="K29" i="9"/>
  <c r="E31" i="9"/>
  <c r="L31" i="9" s="1"/>
  <c r="H32" i="9"/>
  <c r="L32" i="9" s="1"/>
  <c r="H34" i="9"/>
  <c r="L34" i="9" s="1"/>
  <c r="H36" i="9"/>
  <c r="L36" i="9" s="1"/>
  <c r="E38" i="9"/>
  <c r="K38" i="9"/>
  <c r="H41" i="9"/>
  <c r="L41" i="9" s="1"/>
  <c r="H43" i="9"/>
  <c r="L43" i="9" s="1"/>
  <c r="H45" i="9"/>
  <c r="L45" i="9" s="1"/>
  <c r="H47" i="9"/>
  <c r="L47" i="9" s="1"/>
  <c r="H49" i="9"/>
  <c r="H51" i="9"/>
  <c r="L51" i="9" s="1"/>
  <c r="H56" i="9"/>
  <c r="L56" i="9" s="1"/>
  <c r="H58" i="9"/>
  <c r="L58" i="9" s="1"/>
  <c r="H60" i="9"/>
  <c r="L60" i="9" s="1"/>
  <c r="H62" i="9"/>
  <c r="L62" i="9" s="1"/>
  <c r="H64" i="9"/>
  <c r="L64" i="9" s="1"/>
  <c r="E66" i="9"/>
  <c r="K66" i="9"/>
  <c r="K75" i="9"/>
  <c r="L75" i="9" s="1"/>
  <c r="E77" i="9"/>
  <c r="H78" i="9"/>
  <c r="L78" i="9" s="1"/>
  <c r="K83" i="9"/>
  <c r="L83" i="9" s="1"/>
  <c r="E85" i="9"/>
  <c r="K86" i="9"/>
  <c r="L86" i="9" s="1"/>
  <c r="E92" i="9"/>
  <c r="K92" i="9"/>
  <c r="E94" i="9"/>
  <c r="H95" i="9"/>
  <c r="L95" i="9" s="1"/>
  <c r="K100" i="9"/>
  <c r="L35" i="9"/>
  <c r="L40" i="9"/>
  <c r="L46" i="9"/>
  <c r="L48" i="9"/>
  <c r="L57" i="9"/>
  <c r="L59" i="9"/>
  <c r="L61" i="9"/>
  <c r="L63" i="9"/>
  <c r="L65" i="9"/>
  <c r="L71" i="9"/>
  <c r="L79" i="9"/>
  <c r="L99" i="9"/>
  <c r="H100" i="9"/>
  <c r="L19" i="9"/>
  <c r="L22" i="9"/>
  <c r="L24" i="9"/>
  <c r="L26" i="9"/>
  <c r="L28" i="9"/>
  <c r="L30" i="9"/>
  <c r="L39" i="9"/>
  <c r="L70" i="9"/>
  <c r="L76" i="9"/>
  <c r="L84" i="9"/>
  <c r="L87" i="9"/>
  <c r="L93" i="9"/>
  <c r="L101" i="9"/>
  <c r="L66" i="9"/>
  <c r="L77" i="9"/>
  <c r="L85" i="9"/>
  <c r="L92" i="9"/>
  <c r="L94" i="9"/>
  <c r="L100" i="9"/>
  <c r="F11" i="6"/>
  <c r="L29" i="9" l="1"/>
  <c r="L25" i="9"/>
  <c r="L38" i="9"/>
  <c r="L27" i="9"/>
  <c r="L23" i="9"/>
  <c r="D26" i="6"/>
  <c r="D28" i="6" s="1"/>
  <c r="B32" i="6"/>
  <c r="B31" i="6"/>
  <c r="D24" i="6"/>
  <c r="D27" i="6" l="1"/>
</calcChain>
</file>

<file path=xl/sharedStrings.xml><?xml version="1.0" encoding="utf-8"?>
<sst xmlns="http://schemas.openxmlformats.org/spreadsheetml/2006/main" count="531" uniqueCount="264">
  <si>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</si>
  <si>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</si>
  <si>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</si>
  <si>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</si>
  <si>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</si>
  <si>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</si>
  <si>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</si>
  <si>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</si>
  <si>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</si>
  <si>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</si>
  <si>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</si>
  <si>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</si>
  <si>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</si>
  <si>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</si>
  <si>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</si>
  <si>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</si>
  <si>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</si>
  <si>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</si>
  <si>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</si>
  <si>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</si>
  <si>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</si>
  <si>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</si>
  <si>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</si>
  <si>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</si>
  <si>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</si>
  <si>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</si>
  <si>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</si>
  <si>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</si>
  <si>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</si>
  <si>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</si>
  <si>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</si>
  <si>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</si>
  <si>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</si>
  <si>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</si>
  <si>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</si>
  <si>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</si>
  <si>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</si>
  <si>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</si>
  <si>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</si>
  <si>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</si>
  <si>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</si>
  <si>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</si>
  <si>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</si>
  <si>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</si>
  <si>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</si>
  <si>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</si>
  <si>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</si>
  <si>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</si>
  <si>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CUADRO DE INDICADORES Y METAS  - META ANUAL y   2do TRIMESTRE 2019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</si>
  <si>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</si>
  <si>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</si>
  <si>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</si>
  <si>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</si>
  <si>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</si>
  <si>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</si>
  <si>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</si>
  <si>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</si>
  <si>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</si>
  <si>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</si>
  <si>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</si>
  <si>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</si>
  <si>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</si>
  <si>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</si>
  <si>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</si>
  <si>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</si>
  <si>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</si>
  <si>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</si>
  <si>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</si>
  <si>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</si>
  <si>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</si>
  <si>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</si>
  <si>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</si>
  <si>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</si>
  <si>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</si>
  <si>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</si>
  <si>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</si>
  <si>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</si>
  <si>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</si>
  <si>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</si>
  <si>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</si>
  <si>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</si>
  <si>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</si>
  <si>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</si>
  <si>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</si>
  <si>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</si>
  <si>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</si>
  <si>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</si>
  <si>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</si>
  <si>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</si>
  <si>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</si>
  <si>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</si>
  <si>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</si>
  <si>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</si>
  <si>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</si>
  <si>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</si>
  <si>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</si>
  <si>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</si>
  <si>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</si>
  <si>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</si>
  <si>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</si>
  <si>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</si>
  <si>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</si>
  <si>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</si>
  <si>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</si>
  <si>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</si>
  <si>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</si>
  <si>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</si>
  <si>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</si>
  <si>
    <t>RESOLUCIÓN INTERNA ATM Nº 233/17 - INDICADORES DE GESTIÓN</t>
  </si>
  <si>
    <t>INFORME CONSOLIDADO DE INDICADORES</t>
  </si>
  <si>
    <t>AREA</t>
  </si>
  <si>
    <t>ABRIL</t>
  </si>
  <si>
    <t>MAYO</t>
  </si>
  <si>
    <t>JUNIO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</si>
  <si>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</si>
  <si>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</si>
  <si>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</si>
  <si>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</si>
  <si>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</si>
  <si>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</si>
  <si>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</si>
  <si>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</si>
  <si>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</si>
  <si>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</si>
  <si>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</si>
  <si>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</si>
  <si>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</si>
  <si>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</si>
  <si>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</si>
  <si>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</si>
  <si>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</si>
  <si>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</si>
  <si>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</si>
  <si>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</si>
  <si>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</si>
  <si>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</si>
  <si>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</si>
  <si>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</si>
  <si>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</si>
  <si>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</si>
  <si>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</si>
  <si>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</si>
  <si>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</si>
  <si>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</si>
  <si>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</si>
  <si>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</si>
  <si>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</si>
  <si>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</si>
  <si>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</si>
  <si>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</si>
  <si>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</si>
  <si>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</si>
  <si>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</si>
  <si>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</si>
  <si>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</si>
  <si>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</si>
  <si>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</si>
  <si>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</si>
  <si>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</si>
  <si>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</si>
  <si>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</si>
  <si>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</si>
  <si>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</si>
  <si>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</si>
  <si>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</si>
  <si>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</si>
  <si>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</si>
  <si>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</si>
  <si>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</si>
  <si>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</si>
  <si>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</si>
  <si>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</si>
  <si>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</si>
  <si>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</si>
  <si>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</si>
  <si>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</si>
  <si>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</si>
  <si>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</si>
  <si>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</si>
  <si>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</si>
  <si>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</si>
  <si>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</si>
  <si>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</si>
  <si>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</si>
  <si>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</si>
  <si>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</si>
  <si>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</si>
  <si>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</si>
  <si>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</si>
  <si>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</si>
  <si>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</si>
  <si>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</si>
  <si>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</si>
  <si>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</si>
  <si>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</si>
  <si>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</si>
  <si>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</si>
  <si>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</si>
  <si>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C.JU.O. : 1.06.02</t>
  </si>
  <si>
    <t>MINISTERIO DE HACIENDA</t>
  </si>
  <si>
    <t>DIRECCION GENERAL DE PRESUPUESTO</t>
  </si>
  <si>
    <t>2019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</si>
  <si>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</si>
  <si>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</si>
  <si>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</si>
  <si>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</si>
  <si>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</si>
  <si>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</si>
  <si>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</si>
  <si>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</si>
  <si>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</si>
  <si>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C.J.U.O. 1 - 06 - 10 - 2º TRIMESTE 2019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</si>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</sst>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_-* #,##0\ _€_-;\-* #,##0\ _€_-;_-* &quot;-&quot;\ _€_-;_-@_-"/>
    <numFmt numFmtId="167" formatCode="#,##0_ ;\-#,##0\ "/>
    <numFmt numFmtId="168" formatCode="_-* #,##0.00\ _€_-;\-* #,##0.00\ _€_-;_-* &quot;-&quot;??\ _€_-;_-@_-"/>
    <numFmt numFmtId="169" formatCode="#,##0.00\ _€"/>
    <numFmt numFmtId="170" formatCode="0_ ;\-0\ "/>
    <numFmt numFmtId="171" formatCode="0.0"/>
    <numFmt numFmtId="172" formatCode="#,##0\ _p_t_a"/>
    <numFmt numFmtId="173" formatCode="#,##0.00\ _p_t_a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1"/>
      <color theme="1"/>
      <name val="Arial"/>
      <family val="2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4" borderId="0" applyNumberFormat="0" applyBorder="0" applyAlignment="0" applyProtection="0"/>
    <xf numFmtId="0" fontId="29" fillId="16" borderId="1" applyNumberFormat="0" applyAlignment="0" applyProtection="0"/>
    <xf numFmtId="0" fontId="30" fillId="1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7" borderId="1" applyNumberFormat="0" applyAlignment="0" applyProtection="0"/>
    <xf numFmtId="0" fontId="34" fillId="3" borderId="0" applyNumberFormat="0" applyBorder="0" applyAlignment="0" applyProtection="0"/>
    <xf numFmtId="165" fontId="18" fillId="0" borderId="0" applyFont="0" applyFill="0" applyBorder="0" applyAlignment="0" applyProtection="0"/>
    <xf numFmtId="0" fontId="35" fillId="22" borderId="0" applyNumberFormat="0" applyBorder="0" applyAlignment="0" applyProtection="0"/>
    <xf numFmtId="0" fontId="18" fillId="23" borderId="4" applyNumberFormat="0" applyFont="0" applyAlignment="0" applyProtection="0"/>
    <xf numFmtId="0" fontId="36" fillId="16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32" fillId="0" borderId="8" applyNumberFormat="0" applyFill="0" applyAlignment="0" applyProtection="0"/>
    <xf numFmtId="0" fontId="42" fillId="0" borderId="9" applyNumberFormat="0" applyFill="0" applyAlignment="0" applyProtection="0"/>
    <xf numFmtId="0" fontId="23" fillId="0" borderId="0"/>
    <xf numFmtId="165" fontId="23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6" fillId="0" borderId="0"/>
    <xf numFmtId="9" fontId="26" fillId="0" borderId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43" fillId="0" borderId="0"/>
    <xf numFmtId="9" fontId="18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8" fillId="0" borderId="0"/>
    <xf numFmtId="0" fontId="59" fillId="0" borderId="0"/>
    <xf numFmtId="9" fontId="48" fillId="0" borderId="0" applyBorder="0" applyProtection="0"/>
    <xf numFmtId="0" fontId="69" fillId="0" borderId="0"/>
    <xf numFmtId="44" fontId="69" fillId="0" borderId="0" applyFont="0" applyFill="0" applyBorder="0" applyAlignment="0" applyProtection="0"/>
  </cellStyleXfs>
  <cellXfs count="546">
    <xf numFmtId="0" fontId="0" fillId="0" borderId="0" xfId="0"/>
    <xf numFmtId="0" fontId="22" fillId="0" borderId="0" xfId="0" applyFont="1"/>
    <xf numFmtId="0" fontId="23" fillId="0" borderId="0" xfId="0" applyFont="1"/>
    <xf numFmtId="1" fontId="24" fillId="24" borderId="11" xfId="32" applyNumberFormat="1" applyFont="1" applyFill="1" applyBorder="1" applyAlignment="1">
      <alignment horizontal="center" vertical="center"/>
    </xf>
    <xf numFmtId="0" fontId="19" fillId="24" borderId="13" xfId="0" applyFont="1" applyFill="1" applyBorder="1"/>
    <xf numFmtId="1" fontId="24" fillId="24" borderId="14" xfId="32" applyNumberFormat="1" applyFont="1" applyFill="1" applyBorder="1" applyAlignment="1">
      <alignment horizontal="center" vertical="center"/>
    </xf>
    <xf numFmtId="0" fontId="24" fillId="24" borderId="15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5" fillId="0" borderId="16" xfId="0" applyFont="1" applyBorder="1" applyAlignment="1"/>
    <xf numFmtId="0" fontId="25" fillId="0" borderId="11" xfId="0" applyFont="1" applyBorder="1"/>
    <xf numFmtId="0" fontId="25" fillId="0" borderId="0" xfId="0" applyFont="1"/>
    <xf numFmtId="0" fontId="25" fillId="0" borderId="16" xfId="0" applyFont="1" applyFill="1" applyBorder="1" applyAlignment="1"/>
    <xf numFmtId="0" fontId="25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5" fillId="26" borderId="14" xfId="0" applyFont="1" applyFill="1" applyBorder="1"/>
    <xf numFmtId="1" fontId="25" fillId="26" borderId="14" xfId="0" applyNumberFormat="1" applyFont="1" applyFill="1" applyBorder="1"/>
    <xf numFmtId="0" fontId="23" fillId="26" borderId="14" xfId="0" applyFont="1" applyFill="1" applyBorder="1"/>
    <xf numFmtId="0" fontId="23" fillId="26" borderId="15" xfId="0" applyFont="1" applyFill="1" applyBorder="1"/>
    <xf numFmtId="0" fontId="25" fillId="0" borderId="23" xfId="0" applyFont="1" applyBorder="1"/>
    <xf numFmtId="0" fontId="25" fillId="0" borderId="24" xfId="0" applyFont="1" applyBorder="1"/>
    <xf numFmtId="0" fontId="25" fillId="26" borderId="25" xfId="0" applyFont="1" applyFill="1" applyBorder="1"/>
    <xf numFmtId="0" fontId="25" fillId="0" borderId="11" xfId="0" applyFont="1" applyFill="1" applyBorder="1"/>
    <xf numFmtId="0" fontId="25" fillId="0" borderId="19" xfId="0" applyFont="1" applyBorder="1"/>
    <xf numFmtId="0" fontId="25" fillId="0" borderId="26" xfId="0" applyFont="1" applyBorder="1"/>
    <xf numFmtId="0" fontId="22" fillId="0" borderId="0" xfId="0" applyFont="1" applyBorder="1" applyAlignment="1"/>
    <xf numFmtId="0" fontId="22" fillId="0" borderId="30" xfId="0" applyFont="1" applyBorder="1"/>
    <xf numFmtId="0" fontId="20" fillId="0" borderId="0" xfId="0" applyFont="1" applyBorder="1" applyAlignment="1">
      <alignment horizontal="center"/>
    </xf>
    <xf numFmtId="0" fontId="20" fillId="0" borderId="29" xfId="0" applyFont="1" applyBorder="1" applyAlignment="1">
      <alignment vertical="center"/>
    </xf>
    <xf numFmtId="0" fontId="25" fillId="0" borderId="16" xfId="0" applyFont="1" applyBorder="1"/>
    <xf numFmtId="0" fontId="25" fillId="0" borderId="32" xfId="0" applyFont="1" applyBorder="1" applyAlignment="1"/>
    <xf numFmtId="0" fontId="25" fillId="0" borderId="28" xfId="0" applyFont="1" applyBorder="1"/>
    <xf numFmtId="0" fontId="25" fillId="0" borderId="33" xfId="0" applyFont="1" applyBorder="1"/>
    <xf numFmtId="0" fontId="25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3" fillId="26" borderId="22" xfId="0" applyFont="1" applyFill="1" applyBorder="1"/>
    <xf numFmtId="0" fontId="19" fillId="25" borderId="35" xfId="0" applyFont="1" applyFill="1" applyBorder="1"/>
    <xf numFmtId="0" fontId="19" fillId="25" borderId="36" xfId="0" applyFont="1" applyFill="1" applyBorder="1"/>
    <xf numFmtId="0" fontId="23" fillId="26" borderId="25" xfId="0" applyFont="1" applyFill="1" applyBorder="1"/>
    <xf numFmtId="0" fontId="24" fillId="25" borderId="39" xfId="0" applyFont="1" applyFill="1" applyBorder="1" applyAlignment="1"/>
    <xf numFmtId="0" fontId="25" fillId="25" borderId="35" xfId="0" applyFont="1" applyFill="1" applyBorder="1"/>
    <xf numFmtId="0" fontId="24" fillId="25" borderId="40" xfId="0" applyFont="1" applyFill="1" applyBorder="1"/>
    <xf numFmtId="0" fontId="25" fillId="25" borderId="41" xfId="0" applyFont="1" applyFill="1" applyBorder="1"/>
    <xf numFmtId="0" fontId="25" fillId="25" borderId="37" xfId="0" applyFont="1" applyFill="1" applyBorder="1"/>
    <xf numFmtId="0" fontId="25" fillId="0" borderId="32" xfId="0" applyFont="1" applyBorder="1"/>
    <xf numFmtId="0" fontId="25" fillId="0" borderId="18" xfId="0" applyFont="1" applyBorder="1"/>
    <xf numFmtId="0" fontId="25" fillId="0" borderId="12" xfId="0" applyFont="1" applyFill="1" applyBorder="1"/>
    <xf numFmtId="0" fontId="25" fillId="0" borderId="12" xfId="0" applyFont="1" applyBorder="1"/>
    <xf numFmtId="0" fontId="25" fillId="0" borderId="20" xfId="0" applyFont="1" applyBorder="1"/>
    <xf numFmtId="0" fontId="24" fillId="25" borderId="39" xfId="0" applyFont="1" applyFill="1" applyBorder="1"/>
    <xf numFmtId="0" fontId="25" fillId="0" borderId="32" xfId="0" applyFont="1" applyFill="1" applyBorder="1"/>
    <xf numFmtId="3" fontId="25" fillId="26" borderId="28" xfId="0" applyNumberFormat="1" applyFont="1" applyFill="1" applyBorder="1"/>
    <xf numFmtId="3" fontId="25" fillId="0" borderId="28" xfId="0" applyNumberFormat="1" applyFont="1" applyFill="1" applyBorder="1"/>
    <xf numFmtId="3" fontId="25" fillId="26" borderId="24" xfId="0" applyNumberFormat="1" applyFont="1" applyFill="1" applyBorder="1"/>
    <xf numFmtId="3" fontId="25" fillId="0" borderId="24" xfId="0" applyNumberFormat="1" applyFont="1" applyFill="1" applyBorder="1"/>
    <xf numFmtId="4" fontId="23" fillId="0" borderId="0" xfId="0" applyNumberFormat="1" applyFont="1"/>
    <xf numFmtId="0" fontId="24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48" xfId="32" applyNumberFormat="1" applyFont="1" applyFill="1" applyBorder="1" applyAlignment="1">
      <alignment horizontal="center" vertical="center"/>
    </xf>
    <xf numFmtId="0" fontId="24" fillId="24" borderId="49" xfId="0" applyFont="1" applyFill="1" applyBorder="1" applyAlignment="1">
      <alignment horizontal="center"/>
    </xf>
    <xf numFmtId="0" fontId="25" fillId="0" borderId="50" xfId="0" applyFont="1" applyFill="1" applyBorder="1"/>
    <xf numFmtId="1" fontId="25" fillId="0" borderId="48" xfId="0" applyNumberFormat="1" applyFont="1" applyFill="1" applyBorder="1"/>
    <xf numFmtId="0" fontId="25" fillId="0" borderId="48" xfId="0" applyFont="1" applyFill="1" applyBorder="1"/>
    <xf numFmtId="0" fontId="25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3" fillId="0" borderId="48" xfId="0" applyFont="1" applyFill="1" applyBorder="1"/>
    <xf numFmtId="3" fontId="23" fillId="0" borderId="48" xfId="0" applyNumberFormat="1" applyFont="1" applyFill="1" applyBorder="1"/>
    <xf numFmtId="0" fontId="23" fillId="0" borderId="52" xfId="0" applyFont="1" applyFill="1" applyBorder="1"/>
    <xf numFmtId="3" fontId="23" fillId="0" borderId="50" xfId="0" applyNumberFormat="1" applyFont="1" applyFill="1" applyBorder="1"/>
    <xf numFmtId="3" fontId="23" fillId="0" borderId="51" xfId="0" applyNumberFormat="1" applyFont="1" applyFill="1" applyBorder="1"/>
    <xf numFmtId="0" fontId="25" fillId="25" borderId="36" xfId="0" applyFont="1" applyFill="1" applyBorder="1"/>
    <xf numFmtId="3" fontId="25" fillId="0" borderId="14" xfId="0" applyNumberFormat="1" applyFont="1" applyFill="1" applyBorder="1"/>
    <xf numFmtId="3" fontId="25" fillId="0" borderId="22" xfId="0" applyNumberFormat="1" applyFont="1" applyFill="1" applyBorder="1"/>
    <xf numFmtId="3" fontId="25" fillId="0" borderId="25" xfId="0" applyNumberFormat="1" applyFont="1" applyFill="1" applyBorder="1"/>
    <xf numFmtId="3" fontId="25" fillId="26" borderId="34" xfId="0" applyNumberFormat="1" applyFont="1" applyFill="1" applyBorder="1"/>
    <xf numFmtId="3" fontId="25" fillId="26" borderId="11" xfId="0" applyNumberFormat="1" applyFont="1" applyFill="1" applyBorder="1"/>
    <xf numFmtId="3" fontId="25" fillId="26" borderId="27" xfId="0" applyNumberFormat="1" applyFont="1" applyFill="1" applyBorder="1"/>
    <xf numFmtId="3" fontId="25" fillId="0" borderId="11" xfId="0" applyNumberFormat="1" applyFont="1" applyFill="1" applyBorder="1"/>
    <xf numFmtId="3" fontId="25" fillId="26" borderId="31" xfId="0" applyNumberFormat="1" applyFont="1" applyFill="1" applyBorder="1"/>
    <xf numFmtId="3" fontId="25" fillId="25" borderId="41" xfId="0" applyNumberFormat="1" applyFont="1" applyFill="1" applyBorder="1"/>
    <xf numFmtId="3" fontId="25" fillId="25" borderId="42" xfId="0" applyNumberFormat="1" applyFont="1" applyFill="1" applyBorder="1"/>
    <xf numFmtId="3" fontId="24" fillId="25" borderId="42" xfId="0" applyNumberFormat="1" applyFont="1" applyFill="1" applyBorder="1"/>
    <xf numFmtId="3" fontId="24" fillId="25" borderId="41" xfId="0" applyNumberFormat="1" applyFont="1" applyFill="1" applyBorder="1"/>
    <xf numFmtId="3" fontId="25" fillId="25" borderId="38" xfId="0" applyNumberFormat="1" applyFont="1" applyFill="1" applyBorder="1"/>
    <xf numFmtId="3" fontId="25" fillId="0" borderId="34" xfId="0" applyNumberFormat="1" applyFont="1" applyBorder="1"/>
    <xf numFmtId="3" fontId="24" fillId="25" borderId="34" xfId="0" applyNumberFormat="1" applyFont="1" applyFill="1" applyBorder="1"/>
    <xf numFmtId="3" fontId="24" fillId="25" borderId="28" xfId="0" applyNumberFormat="1" applyFont="1" applyFill="1" applyBorder="1"/>
    <xf numFmtId="3" fontId="25" fillId="25" borderId="22" xfId="0" applyNumberFormat="1" applyFont="1" applyFill="1" applyBorder="1"/>
    <xf numFmtId="3" fontId="25" fillId="0" borderId="27" xfId="0" applyNumberFormat="1" applyFont="1" applyBorder="1"/>
    <xf numFmtId="3" fontId="24" fillId="25" borderId="27" xfId="0" applyNumberFormat="1" applyFont="1" applyFill="1" applyBorder="1"/>
    <xf numFmtId="3" fontId="24" fillId="25" borderId="11" xfId="0" applyNumberFormat="1" applyFont="1" applyFill="1" applyBorder="1"/>
    <xf numFmtId="3" fontId="25" fillId="25" borderId="14" xfId="0" applyNumberFormat="1" applyFont="1" applyFill="1" applyBorder="1"/>
    <xf numFmtId="3" fontId="25" fillId="26" borderId="12" xfId="0" applyNumberFormat="1" applyFont="1" applyFill="1" applyBorder="1"/>
    <xf numFmtId="3" fontId="25" fillId="0" borderId="12" xfId="0" applyNumberFormat="1" applyFont="1" applyFill="1" applyBorder="1"/>
    <xf numFmtId="3" fontId="25" fillId="0" borderId="15" xfId="0" applyNumberFormat="1" applyFont="1" applyFill="1" applyBorder="1"/>
    <xf numFmtId="3" fontId="25" fillId="25" borderId="35" xfId="0" applyNumberFormat="1" applyFont="1" applyFill="1" applyBorder="1"/>
    <xf numFmtId="3" fontId="24" fillId="25" borderId="35" xfId="0" applyNumberFormat="1" applyFont="1" applyFill="1" applyBorder="1"/>
    <xf numFmtId="3" fontId="24" fillId="25" borderId="36" xfId="0" applyNumberFormat="1" applyFont="1" applyFill="1" applyBorder="1"/>
    <xf numFmtId="0" fontId="25" fillId="26" borderId="33" xfId="0" applyFont="1" applyFill="1" applyBorder="1"/>
    <xf numFmtId="1" fontId="25" fillId="26" borderId="19" xfId="0" applyNumberFormat="1" applyFont="1" applyFill="1" applyBorder="1"/>
    <xf numFmtId="0" fontId="25" fillId="26" borderId="19" xfId="0" applyFont="1" applyFill="1" applyBorder="1"/>
    <xf numFmtId="0" fontId="25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3" fillId="26" borderId="19" xfId="0" applyFont="1" applyFill="1" applyBorder="1"/>
    <xf numFmtId="0" fontId="23" fillId="26" borderId="20" xfId="0" applyFont="1" applyFill="1" applyBorder="1"/>
    <xf numFmtId="0" fontId="23" fillId="26" borderId="33" xfId="0" applyFont="1" applyFill="1" applyBorder="1"/>
    <xf numFmtId="0" fontId="23" fillId="26" borderId="26" xfId="0" applyFont="1" applyFill="1" applyBorder="1"/>
    <xf numFmtId="3" fontId="25" fillId="0" borderId="0" xfId="0" applyNumberFormat="1" applyFont="1"/>
    <xf numFmtId="3" fontId="25" fillId="26" borderId="28" xfId="0" applyNumberFormat="1" applyFont="1" applyFill="1" applyBorder="1" applyAlignment="1"/>
    <xf numFmtId="3" fontId="25" fillId="26" borderId="34" xfId="0" applyNumberFormat="1" applyFont="1" applyFill="1" applyBorder="1" applyAlignment="1"/>
    <xf numFmtId="3" fontId="25" fillId="26" borderId="27" xfId="0" applyNumberFormat="1" applyFont="1" applyFill="1" applyBorder="1" applyAlignment="1"/>
    <xf numFmtId="3" fontId="25" fillId="26" borderId="11" xfId="0" applyNumberFormat="1" applyFont="1" applyFill="1" applyBorder="1" applyAlignment="1"/>
    <xf numFmtId="3" fontId="25" fillId="0" borderId="11" xfId="0" applyNumberFormat="1" applyFont="1" applyFill="1" applyBorder="1" applyAlignment="1"/>
    <xf numFmtId="3" fontId="25" fillId="0" borderId="14" xfId="0" applyNumberFormat="1" applyFont="1" applyFill="1" applyBorder="1" applyAlignment="1"/>
    <xf numFmtId="0" fontId="23" fillId="26" borderId="0" xfId="0" applyFont="1" applyFill="1" applyBorder="1"/>
    <xf numFmtId="3" fontId="23" fillId="0" borderId="0" xfId="0" applyNumberFormat="1" applyFont="1" applyFill="1" applyBorder="1"/>
    <xf numFmtId="0" fontId="23" fillId="26" borderId="30" xfId="0" applyFont="1" applyFill="1" applyBorder="1"/>
    <xf numFmtId="3" fontId="24" fillId="26" borderId="28" xfId="0" applyNumberFormat="1" applyFont="1" applyFill="1" applyBorder="1"/>
    <xf numFmtId="3" fontId="24" fillId="26" borderId="11" xfId="0" applyNumberFormat="1" applyFont="1" applyFill="1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48" xfId="32" applyNumberFormat="1" applyFont="1" applyFill="1" applyBorder="1" applyAlignment="1">
      <alignment horizontal="center" vertical="center"/>
    </xf>
    <xf numFmtId="0" fontId="18" fillId="0" borderId="0" xfId="0" applyFont="1"/>
    <xf numFmtId="0" fontId="18" fillId="26" borderId="22" xfId="0" applyFont="1" applyFill="1" applyBorder="1"/>
    <xf numFmtId="0" fontId="18" fillId="26" borderId="33" xfId="0" applyFont="1" applyFill="1" applyBorder="1"/>
    <xf numFmtId="0" fontId="1" fillId="0" borderId="0" xfId="87"/>
    <xf numFmtId="0" fontId="46" fillId="25" borderId="11" xfId="87" applyFont="1" applyFill="1" applyBorder="1" applyAlignment="1">
      <alignment horizontal="center" vertical="center" wrapText="1"/>
    </xf>
    <xf numFmtId="0" fontId="45" fillId="0" borderId="11" xfId="87" applyFont="1" applyFill="1" applyBorder="1"/>
    <xf numFmtId="0" fontId="46" fillId="0" borderId="11" xfId="87" applyFont="1" applyFill="1" applyBorder="1" applyAlignment="1">
      <alignment horizontal="center"/>
    </xf>
    <xf numFmtId="3" fontId="46" fillId="0" borderId="11" xfId="87" applyNumberFormat="1" applyFont="1" applyFill="1" applyBorder="1" applyAlignment="1">
      <alignment horizontal="center"/>
    </xf>
    <xf numFmtId="166" fontId="46" fillId="0" borderId="11" xfId="87" applyNumberFormat="1" applyFont="1" applyFill="1" applyBorder="1" applyAlignment="1">
      <alignment horizontal="center"/>
    </xf>
    <xf numFmtId="167" fontId="46" fillId="0" borderId="0" xfId="87" applyNumberFormat="1" applyFont="1" applyAlignment="1">
      <alignment horizontal="center"/>
    </xf>
    <xf numFmtId="167" fontId="46" fillId="0" borderId="11" xfId="87" applyNumberFormat="1" applyFont="1" applyBorder="1" applyAlignment="1">
      <alignment horizontal="center"/>
    </xf>
    <xf numFmtId="168" fontId="46" fillId="0" borderId="11" xfId="87" applyNumberFormat="1" applyFont="1" applyFill="1" applyBorder="1" applyAlignment="1">
      <alignment horizontal="center"/>
    </xf>
    <xf numFmtId="168" fontId="46" fillId="0" borderId="0" xfId="87" applyNumberFormat="1" applyFont="1" applyFill="1" applyBorder="1" applyAlignment="1">
      <alignment horizontal="center"/>
    </xf>
    <xf numFmtId="0" fontId="1" fillId="0" borderId="0" xfId="87" applyBorder="1"/>
    <xf numFmtId="168" fontId="46" fillId="0" borderId="0" xfId="87" applyNumberFormat="1" applyFont="1" applyAlignment="1">
      <alignment horizontal="center"/>
    </xf>
    <xf numFmtId="168" fontId="46" fillId="0" borderId="11" xfId="87" applyNumberFormat="1" applyFont="1" applyBorder="1" applyAlignment="1">
      <alignment horizontal="center"/>
    </xf>
    <xf numFmtId="0" fontId="47" fillId="27" borderId="11" xfId="87" applyFont="1" applyFill="1" applyBorder="1"/>
    <xf numFmtId="0" fontId="46" fillId="27" borderId="11" xfId="87" applyFont="1" applyFill="1" applyBorder="1" applyAlignment="1">
      <alignment horizontal="center"/>
    </xf>
    <xf numFmtId="3" fontId="46" fillId="27" borderId="11" xfId="87" applyNumberFormat="1" applyFont="1" applyFill="1" applyBorder="1" applyAlignment="1">
      <alignment horizontal="center"/>
    </xf>
    <xf numFmtId="169" fontId="46" fillId="0" borderId="11" xfId="87" applyNumberFormat="1" applyFont="1" applyFill="1" applyBorder="1" applyAlignment="1">
      <alignment horizontal="center"/>
    </xf>
    <xf numFmtId="168" fontId="46" fillId="0" borderId="11" xfId="87" applyNumberFormat="1" applyFont="1" applyFill="1" applyBorder="1" applyAlignment="1"/>
    <xf numFmtId="167" fontId="45" fillId="27" borderId="11" xfId="87" applyNumberFormat="1" applyFont="1" applyFill="1" applyBorder="1" applyAlignment="1">
      <alignment horizontal="center"/>
    </xf>
    <xf numFmtId="4" fontId="46" fillId="0" borderId="11" xfId="87" applyNumberFormat="1" applyFont="1" applyFill="1" applyBorder="1" applyAlignment="1">
      <alignment horizontal="center"/>
    </xf>
    <xf numFmtId="170" fontId="46" fillId="0" borderId="11" xfId="87" applyNumberFormat="1" applyFont="1" applyFill="1" applyBorder="1" applyAlignment="1">
      <alignment horizontal="center"/>
    </xf>
    <xf numFmtId="0" fontId="46" fillId="0" borderId="11" xfId="87" applyNumberFormat="1" applyFont="1" applyFill="1" applyBorder="1" applyAlignment="1">
      <alignment horizontal="center"/>
    </xf>
    <xf numFmtId="1" fontId="46" fillId="0" borderId="11" xfId="87" applyNumberFormat="1" applyFont="1" applyFill="1" applyBorder="1" applyAlignment="1">
      <alignment horizontal="center"/>
    </xf>
    <xf numFmtId="0" fontId="45" fillId="0" borderId="11" xfId="87" applyFont="1" applyFill="1" applyBorder="1" applyAlignment="1">
      <alignment horizontal="center"/>
    </xf>
    <xf numFmtId="3" fontId="45" fillId="0" borderId="11" xfId="87" applyNumberFormat="1" applyFont="1" applyFill="1" applyBorder="1" applyAlignment="1">
      <alignment horizontal="center"/>
    </xf>
    <xf numFmtId="168" fontId="45" fillId="0" borderId="11" xfId="87" applyNumberFormat="1" applyFont="1" applyFill="1" applyBorder="1" applyAlignment="1"/>
    <xf numFmtId="3" fontId="1" fillId="0" borderId="0" xfId="87" applyNumberFormat="1"/>
    <xf numFmtId="0" fontId="46" fillId="27" borderId="11" xfId="87" applyFont="1" applyFill="1" applyBorder="1"/>
    <xf numFmtId="166" fontId="46" fillId="27" borderId="11" xfId="87" applyNumberFormat="1" applyFont="1" applyFill="1" applyBorder="1" applyAlignment="1">
      <alignment horizontal="center"/>
    </xf>
    <xf numFmtId="168" fontId="46" fillId="27" borderId="11" xfId="87" applyNumberFormat="1" applyFont="1" applyFill="1" applyBorder="1" applyAlignment="1">
      <alignment horizontal="center"/>
    </xf>
    <xf numFmtId="0" fontId="45" fillId="0" borderId="11" xfId="87" applyNumberFormat="1" applyFont="1" applyFill="1" applyBorder="1" applyAlignment="1">
      <alignment horizontal="center"/>
    </xf>
    <xf numFmtId="9" fontId="46" fillId="0" borderId="11" xfId="88" applyFont="1" applyFill="1" applyBorder="1" applyAlignment="1">
      <alignment horizontal="center"/>
    </xf>
    <xf numFmtId="0" fontId="1" fillId="0" borderId="0" xfId="87" applyAlignment="1">
      <alignment horizontal="center"/>
    </xf>
    <xf numFmtId="168" fontId="1" fillId="0" borderId="0" xfId="87" applyNumberFormat="1"/>
    <xf numFmtId="168" fontId="1" fillId="0" borderId="0" xfId="87" applyNumberFormat="1" applyAlignment="1">
      <alignment horizontal="center"/>
    </xf>
    <xf numFmtId="0" fontId="48" fillId="0" borderId="0" xfId="89"/>
    <xf numFmtId="10" fontId="49" fillId="0" borderId="0" xfId="89" applyNumberFormat="1" applyFont="1" applyBorder="1" applyAlignment="1">
      <alignment horizontal="center" vertical="center"/>
    </xf>
    <xf numFmtId="0" fontId="50" fillId="0" borderId="0" xfId="89" applyFont="1" applyAlignment="1">
      <alignment vertical="center"/>
    </xf>
    <xf numFmtId="0" fontId="51" fillId="0" borderId="0" xfId="89" applyFont="1" applyAlignment="1">
      <alignment horizontal="center" vertical="center"/>
    </xf>
    <xf numFmtId="10" fontId="51" fillId="0" borderId="0" xfId="89" applyNumberFormat="1" applyFont="1" applyAlignment="1">
      <alignment horizontal="center" vertical="center"/>
    </xf>
    <xf numFmtId="10" fontId="51" fillId="28" borderId="0" xfId="89" applyNumberFormat="1" applyFont="1" applyFill="1" applyAlignment="1">
      <alignment horizontal="center" vertical="center"/>
    </xf>
    <xf numFmtId="0" fontId="52" fillId="0" borderId="0" xfId="89" applyFont="1" applyAlignment="1">
      <alignment vertical="center" wrapText="1"/>
    </xf>
    <xf numFmtId="0" fontId="53" fillId="0" borderId="0" xfId="89" applyFont="1" applyBorder="1" applyAlignment="1">
      <alignment horizontal="center" vertical="center" wrapText="1"/>
    </xf>
    <xf numFmtId="10" fontId="55" fillId="0" borderId="0" xfId="89" applyNumberFormat="1" applyFont="1" applyAlignment="1">
      <alignment horizontal="center" vertical="center"/>
    </xf>
    <xf numFmtId="10" fontId="55" fillId="28" borderId="0" xfId="89" applyNumberFormat="1" applyFont="1" applyFill="1" applyAlignment="1">
      <alignment horizontal="center" vertical="center"/>
    </xf>
    <xf numFmtId="0" fontId="53" fillId="28" borderId="0" xfId="89" applyFont="1" applyFill="1" applyBorder="1" applyAlignment="1">
      <alignment horizontal="center" vertical="center" wrapText="1"/>
    </xf>
    <xf numFmtId="0" fontId="55" fillId="0" borderId="0" xfId="89" applyFont="1" applyAlignment="1">
      <alignment horizontal="center" vertical="center"/>
    </xf>
    <xf numFmtId="0" fontId="56" fillId="0" borderId="0" xfId="89" applyFont="1" applyAlignment="1">
      <alignment horizontal="center"/>
    </xf>
    <xf numFmtId="0" fontId="50" fillId="0" borderId="0" xfId="89" applyFont="1" applyAlignment="1">
      <alignment horizontal="center" vertical="center"/>
    </xf>
    <xf numFmtId="10" fontId="57" fillId="28" borderId="55" xfId="89" applyNumberFormat="1" applyFont="1" applyFill="1" applyBorder="1" applyAlignment="1">
      <alignment horizontal="center" vertical="center" wrapText="1"/>
    </xf>
    <xf numFmtId="10" fontId="57" fillId="29" borderId="11" xfId="89" applyNumberFormat="1" applyFont="1" applyFill="1" applyBorder="1" applyAlignment="1">
      <alignment horizontal="center" vertical="center" wrapText="1"/>
    </xf>
    <xf numFmtId="10" fontId="57" fillId="28" borderId="11" xfId="89" applyNumberFormat="1" applyFont="1" applyFill="1" applyBorder="1" applyAlignment="1">
      <alignment horizontal="center" vertical="center" wrapText="1"/>
    </xf>
    <xf numFmtId="0" fontId="58" fillId="0" borderId="0" xfId="89" applyFont="1" applyBorder="1" applyAlignment="1">
      <alignment horizontal="center" vertical="center"/>
    </xf>
    <xf numFmtId="0" fontId="57" fillId="0" borderId="0" xfId="89" applyFont="1" applyBorder="1" applyAlignment="1">
      <alignment horizontal="center" vertical="center"/>
    </xf>
    <xf numFmtId="0" fontId="57" fillId="28" borderId="55" xfId="89" applyFont="1" applyFill="1" applyBorder="1" applyAlignment="1">
      <alignment horizontal="center" vertical="center"/>
    </xf>
    <xf numFmtId="10" fontId="57" fillId="0" borderId="0" xfId="89" applyNumberFormat="1" applyFont="1" applyBorder="1" applyAlignment="1">
      <alignment horizontal="center" vertical="center" wrapText="1"/>
    </xf>
    <xf numFmtId="10" fontId="57" fillId="28" borderId="0" xfId="89" applyNumberFormat="1" applyFont="1" applyFill="1" applyBorder="1" applyAlignment="1">
      <alignment horizontal="center" vertical="center" wrapText="1"/>
    </xf>
    <xf numFmtId="0" fontId="58" fillId="29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/>
    </xf>
    <xf numFmtId="0" fontId="57" fillId="29" borderId="55" xfId="89" applyFont="1" applyFill="1" applyBorder="1" applyAlignment="1">
      <alignment horizontal="center" vertical="center"/>
    </xf>
    <xf numFmtId="10" fontId="57" fillId="29" borderId="55" xfId="89" applyNumberFormat="1" applyFont="1" applyFill="1" applyBorder="1" applyAlignment="1">
      <alignment horizontal="center" vertical="center" wrapText="1"/>
    </xf>
    <xf numFmtId="10" fontId="57" fillId="29" borderId="0" xfId="89" applyNumberFormat="1" applyFont="1" applyFill="1" applyBorder="1" applyAlignment="1">
      <alignment horizontal="center" vertical="center" wrapText="1"/>
    </xf>
    <xf numFmtId="0" fontId="56" fillId="29" borderId="0" xfId="89" applyFont="1" applyFill="1" applyAlignment="1">
      <alignment horizontal="center"/>
    </xf>
    <xf numFmtId="0" fontId="50" fillId="30" borderId="0" xfId="89" applyFont="1" applyFill="1" applyAlignment="1">
      <alignment horizontal="center" vertical="center"/>
    </xf>
    <xf numFmtId="0" fontId="55" fillId="30" borderId="11" xfId="89" applyFont="1" applyFill="1" applyBorder="1" applyAlignment="1">
      <alignment horizontal="left" vertical="center" wrapText="1"/>
    </xf>
    <xf numFmtId="10" fontId="55" fillId="30" borderId="55" xfId="89" applyNumberFormat="1" applyFont="1" applyFill="1" applyBorder="1" applyAlignment="1">
      <alignment horizontal="center" vertical="center"/>
    </xf>
    <xf numFmtId="171" fontId="57" fillId="30" borderId="55" xfId="89" applyNumberFormat="1" applyFont="1" applyFill="1" applyBorder="1" applyAlignment="1">
      <alignment horizontal="center" vertical="center"/>
    </xf>
    <xf numFmtId="10" fontId="56" fillId="30" borderId="11" xfId="89" applyNumberFormat="1" applyFont="1" applyFill="1" applyBorder="1" applyAlignment="1">
      <alignment horizontal="center" vertical="center"/>
    </xf>
    <xf numFmtId="171" fontId="57" fillId="30" borderId="11" xfId="89" applyNumberFormat="1" applyFont="1" applyFill="1" applyBorder="1" applyAlignment="1">
      <alignment horizontal="center" vertical="center"/>
    </xf>
    <xf numFmtId="10" fontId="56" fillId="30" borderId="0" xfId="89" applyNumberFormat="1" applyFont="1" applyFill="1" applyAlignment="1">
      <alignment horizontal="center"/>
    </xf>
    <xf numFmtId="1" fontId="57" fillId="30" borderId="11" xfId="89" applyNumberFormat="1" applyFont="1" applyFill="1" applyBorder="1" applyAlignment="1">
      <alignment horizontal="center"/>
    </xf>
    <xf numFmtId="0" fontId="55" fillId="0" borderId="11" xfId="89" applyFont="1" applyBorder="1" applyAlignment="1">
      <alignment horizontal="left" vertical="center" wrapText="1"/>
    </xf>
    <xf numFmtId="10" fontId="55" fillId="0" borderId="55" xfId="89" applyNumberFormat="1" applyFont="1" applyBorder="1" applyAlignment="1">
      <alignment horizontal="center" vertical="center"/>
    </xf>
    <xf numFmtId="171" fontId="57" fillId="0" borderId="55" xfId="89" applyNumberFormat="1" applyFont="1" applyBorder="1" applyAlignment="1">
      <alignment horizontal="center" vertical="center"/>
    </xf>
    <xf numFmtId="10" fontId="56" fillId="0" borderId="11" xfId="89" applyNumberFormat="1" applyFont="1" applyBorder="1" applyAlignment="1">
      <alignment horizontal="center" vertical="center"/>
    </xf>
    <xf numFmtId="171" fontId="57" fillId="0" borderId="11" xfId="89" applyNumberFormat="1" applyFont="1" applyBorder="1" applyAlignment="1">
      <alignment horizontal="center" vertical="center"/>
    </xf>
    <xf numFmtId="10" fontId="55" fillId="28" borderId="11" xfId="90" applyNumberFormat="1" applyFont="1" applyFill="1" applyBorder="1" applyAlignment="1">
      <alignment horizontal="center" vertical="center"/>
    </xf>
    <xf numFmtId="171" fontId="57" fillId="28" borderId="11" xfId="89" applyNumberFormat="1" applyFont="1" applyFill="1" applyBorder="1" applyAlignment="1">
      <alignment horizontal="center" vertical="center"/>
    </xf>
    <xf numFmtId="1" fontId="57" fillId="0" borderId="11" xfId="89" applyNumberFormat="1" applyFont="1" applyBorder="1" applyAlignment="1">
      <alignment horizontal="center"/>
    </xf>
    <xf numFmtId="0" fontId="50" fillId="30" borderId="0" xfId="89" applyFont="1" applyFill="1" applyAlignment="1">
      <alignment vertical="center"/>
    </xf>
    <xf numFmtId="10" fontId="55" fillId="30" borderId="11" xfId="91" applyNumberFormat="1" applyFont="1" applyFill="1" applyBorder="1" applyAlignment="1" applyProtection="1">
      <alignment horizontal="center" vertical="center"/>
    </xf>
    <xf numFmtId="10" fontId="55" fillId="28" borderId="55" xfId="89" applyNumberFormat="1" applyFont="1" applyFill="1" applyBorder="1" applyAlignment="1">
      <alignment horizontal="center" vertical="center"/>
    </xf>
    <xf numFmtId="10" fontId="55" fillId="28" borderId="11" xfId="91" applyNumberFormat="1" applyFont="1" applyFill="1" applyBorder="1" applyAlignment="1" applyProtection="1">
      <alignment horizontal="center" vertical="center"/>
    </xf>
    <xf numFmtId="0" fontId="55" fillId="30" borderId="55" xfId="89" applyFont="1" applyFill="1" applyBorder="1" applyAlignment="1">
      <alignment horizontal="left" wrapText="1"/>
    </xf>
    <xf numFmtId="0" fontId="50" fillId="28" borderId="0" xfId="89" applyFont="1" applyFill="1" applyAlignment="1">
      <alignment vertical="center"/>
    </xf>
    <xf numFmtId="0" fontId="55" fillId="28" borderId="11" xfId="89" applyFont="1" applyFill="1" applyBorder="1" applyAlignment="1">
      <alignment horizontal="left" vertical="center" wrapText="1"/>
    </xf>
    <xf numFmtId="1" fontId="57" fillId="28" borderId="11" xfId="89" applyNumberFormat="1" applyFont="1" applyFill="1" applyBorder="1" applyAlignment="1">
      <alignment horizontal="center"/>
    </xf>
    <xf numFmtId="0" fontId="50" fillId="30" borderId="55" xfId="89" applyFont="1" applyFill="1" applyBorder="1" applyAlignment="1">
      <alignment vertical="center"/>
    </xf>
    <xf numFmtId="0" fontId="55" fillId="30" borderId="55" xfId="89" applyFont="1" applyFill="1" applyBorder="1" applyAlignment="1">
      <alignment horizontal="left" vertical="center" wrapText="1"/>
    </xf>
    <xf numFmtId="10" fontId="55" fillId="30" borderId="55" xfId="91" applyNumberFormat="1" applyFont="1" applyFill="1" applyBorder="1" applyAlignment="1" applyProtection="1">
      <alignment horizontal="center" vertical="center"/>
    </xf>
    <xf numFmtId="1" fontId="57" fillId="30" borderId="55" xfId="89" applyNumberFormat="1" applyFont="1" applyFill="1" applyBorder="1" applyAlignment="1">
      <alignment horizontal="center"/>
    </xf>
    <xf numFmtId="10" fontId="56" fillId="28" borderId="55" xfId="89" applyNumberFormat="1" applyFont="1" applyFill="1" applyBorder="1" applyAlignment="1">
      <alignment horizontal="center"/>
    </xf>
    <xf numFmtId="171" fontId="57" fillId="28" borderId="55" xfId="89" applyNumberFormat="1" applyFont="1" applyFill="1" applyBorder="1" applyAlignment="1">
      <alignment horizontal="center" vertical="center"/>
    </xf>
    <xf numFmtId="10" fontId="56" fillId="30" borderId="55" xfId="89" applyNumberFormat="1" applyFont="1" applyFill="1" applyBorder="1" applyAlignment="1">
      <alignment horizontal="center"/>
    </xf>
    <xf numFmtId="171" fontId="53" fillId="30" borderId="55" xfId="89" applyNumberFormat="1" applyFont="1" applyFill="1" applyBorder="1" applyAlignment="1">
      <alignment horizontal="center" vertical="center"/>
    </xf>
    <xf numFmtId="171" fontId="53" fillId="30" borderId="11" xfId="89" applyNumberFormat="1" applyFont="1" applyFill="1" applyBorder="1" applyAlignment="1">
      <alignment horizontal="center" vertical="center"/>
    </xf>
    <xf numFmtId="1" fontId="53" fillId="30" borderId="11" xfId="89" applyNumberFormat="1" applyFont="1" applyFill="1" applyBorder="1" applyAlignment="1">
      <alignment horizontal="center"/>
    </xf>
    <xf numFmtId="10" fontId="56" fillId="28" borderId="55" xfId="91" applyNumberFormat="1" applyFont="1" applyFill="1" applyBorder="1" applyAlignment="1" applyProtection="1">
      <alignment horizontal="center" vertical="center"/>
    </xf>
    <xf numFmtId="10" fontId="56" fillId="28" borderId="11" xfId="91" applyNumberFormat="1" applyFont="1" applyFill="1" applyBorder="1" applyAlignment="1" applyProtection="1">
      <alignment horizontal="center" vertical="center"/>
    </xf>
    <xf numFmtId="10" fontId="56" fillId="30" borderId="55" xfId="91" applyNumberFormat="1" applyFont="1" applyFill="1" applyBorder="1" applyAlignment="1" applyProtection="1">
      <alignment horizontal="center" vertical="center"/>
    </xf>
    <xf numFmtId="10" fontId="56" fillId="30" borderId="11" xfId="91" applyNumberFormat="1" applyFont="1" applyFill="1" applyBorder="1" applyAlignment="1" applyProtection="1">
      <alignment horizontal="center" vertical="center"/>
    </xf>
    <xf numFmtId="0" fontId="58" fillId="28" borderId="0" xfId="89" applyFont="1" applyFill="1" applyAlignment="1">
      <alignment vertical="center"/>
    </xf>
    <xf numFmtId="0" fontId="56" fillId="28" borderId="11" xfId="89" applyFont="1" applyFill="1" applyBorder="1" applyAlignment="1">
      <alignment horizontal="left" vertical="center" wrapText="1"/>
    </xf>
    <xf numFmtId="10" fontId="56" fillId="28" borderId="55" xfId="89" applyNumberFormat="1" applyFont="1" applyFill="1" applyBorder="1" applyAlignment="1">
      <alignment horizontal="center" vertical="center"/>
    </xf>
    <xf numFmtId="10" fontId="55" fillId="30" borderId="11" xfId="89" applyNumberFormat="1" applyFont="1" applyFill="1" applyBorder="1" applyAlignment="1">
      <alignment horizontal="center" vertical="center"/>
    </xf>
    <xf numFmtId="10" fontId="55" fillId="28" borderId="11" xfId="89" applyNumberFormat="1" applyFont="1" applyFill="1" applyBorder="1" applyAlignment="1">
      <alignment horizontal="center" vertical="center"/>
    </xf>
    <xf numFmtId="10" fontId="56" fillId="0" borderId="11" xfId="91" applyNumberFormat="1" applyFont="1" applyBorder="1" applyAlignment="1" applyProtection="1">
      <alignment horizontal="center" vertical="center"/>
    </xf>
    <xf numFmtId="10" fontId="56" fillId="30" borderId="55" xfId="89" applyNumberFormat="1" applyFont="1" applyFill="1" applyBorder="1" applyAlignment="1">
      <alignment horizontal="center" vertical="center"/>
    </xf>
    <xf numFmtId="1" fontId="57" fillId="30" borderId="11" xfId="89" applyNumberFormat="1" applyFont="1" applyFill="1" applyBorder="1" applyAlignment="1">
      <alignment horizontal="center" vertical="center"/>
    </xf>
    <xf numFmtId="0" fontId="55" fillId="0" borderId="0" xfId="89" applyFont="1" applyBorder="1" applyAlignment="1">
      <alignment horizontal="center" vertical="center" wrapText="1"/>
    </xf>
    <xf numFmtId="0" fontId="55" fillId="28" borderId="55" xfId="89" applyFont="1" applyFill="1" applyBorder="1" applyAlignment="1">
      <alignment horizontal="center" vertical="center"/>
    </xf>
    <xf numFmtId="0" fontId="53" fillId="28" borderId="55" xfId="89" applyFont="1" applyFill="1" applyBorder="1" applyAlignment="1">
      <alignment horizontal="center" vertical="center"/>
    </xf>
    <xf numFmtId="0" fontId="55" fillId="0" borderId="0" xfId="89" applyFont="1" applyBorder="1" applyAlignment="1">
      <alignment horizontal="center" vertical="center"/>
    </xf>
    <xf numFmtId="0" fontId="53" fillId="0" borderId="0" xfId="89" applyFont="1" applyBorder="1" applyAlignment="1">
      <alignment horizontal="center" vertical="center"/>
    </xf>
    <xf numFmtId="0" fontId="55" fillId="28" borderId="0" xfId="89" applyFont="1" applyFill="1" applyBorder="1" applyAlignment="1">
      <alignment horizontal="center" vertical="center"/>
    </xf>
    <xf numFmtId="0" fontId="53" fillId="28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 wrapText="1"/>
    </xf>
    <xf numFmtId="0" fontId="57" fillId="29" borderId="55" xfId="89" applyFont="1" applyFill="1" applyBorder="1" applyAlignment="1">
      <alignment horizontal="center" vertical="center" wrapText="1"/>
    </xf>
    <xf numFmtId="10" fontId="56" fillId="30" borderId="55" xfId="89" applyNumberFormat="1" applyFont="1" applyFill="1" applyBorder="1" applyAlignment="1">
      <alignment horizontal="center" wrapText="1"/>
    </xf>
    <xf numFmtId="10" fontId="56" fillId="28" borderId="55" xfId="89" applyNumberFormat="1" applyFont="1" applyFill="1" applyBorder="1" applyAlignment="1">
      <alignment horizontal="center" wrapText="1"/>
    </xf>
    <xf numFmtId="171" fontId="53" fillId="0" borderId="11" xfId="89" applyNumberFormat="1" applyFont="1" applyBorder="1" applyAlignment="1">
      <alignment horizontal="center" vertical="center"/>
    </xf>
    <xf numFmtId="10" fontId="55" fillId="0" borderId="11" xfId="91" applyNumberFormat="1" applyFont="1" applyBorder="1" applyAlignment="1" applyProtection="1">
      <alignment horizontal="center" vertical="center"/>
    </xf>
    <xf numFmtId="10" fontId="55" fillId="30" borderId="55" xfId="89" applyNumberFormat="1" applyFont="1" applyFill="1" applyBorder="1" applyAlignment="1">
      <alignment horizontal="center" wrapText="1"/>
    </xf>
    <xf numFmtId="0" fontId="48" fillId="30" borderId="0" xfId="89" applyFill="1"/>
    <xf numFmtId="0" fontId="55" fillId="28" borderId="55" xfId="91" applyNumberFormat="1" applyFont="1" applyFill="1" applyBorder="1" applyAlignment="1" applyProtection="1">
      <alignment horizontal="center" vertical="center"/>
    </xf>
    <xf numFmtId="0" fontId="53" fillId="28" borderId="55" xfId="91" applyNumberFormat="1" applyFont="1" applyFill="1" applyBorder="1" applyAlignment="1" applyProtection="1">
      <alignment horizontal="center" vertical="center"/>
    </xf>
    <xf numFmtId="0" fontId="55" fillId="0" borderId="0" xfId="91" applyNumberFormat="1" applyFont="1" applyBorder="1" applyAlignment="1" applyProtection="1">
      <alignment horizontal="center" vertical="center"/>
    </xf>
    <xf numFmtId="0" fontId="53" fillId="0" borderId="0" xfId="91" applyNumberFormat="1" applyFont="1" applyBorder="1" applyAlignment="1" applyProtection="1">
      <alignment horizontal="center" vertical="center"/>
    </xf>
    <xf numFmtId="0" fontId="55" fillId="28" borderId="0" xfId="91" applyNumberFormat="1" applyFont="1" applyFill="1" applyBorder="1" applyAlignment="1" applyProtection="1">
      <alignment horizontal="center" vertical="center"/>
    </xf>
    <xf numFmtId="0" fontId="53" fillId="28" borderId="0" xfId="91" applyNumberFormat="1" applyFont="1" applyFill="1" applyBorder="1" applyAlignment="1" applyProtection="1">
      <alignment horizontal="center" vertical="center"/>
    </xf>
    <xf numFmtId="0" fontId="50" fillId="29" borderId="0" xfId="89" applyFont="1" applyFill="1" applyAlignment="1">
      <alignment vertical="center"/>
    </xf>
    <xf numFmtId="0" fontId="56" fillId="28" borderId="55" xfId="91" applyNumberFormat="1" applyFont="1" applyFill="1" applyBorder="1" applyAlignment="1" applyProtection="1">
      <alignment horizontal="center" vertical="center"/>
    </xf>
    <xf numFmtId="0" fontId="57" fillId="28" borderId="55" xfId="91" applyNumberFormat="1" applyFont="1" applyFill="1" applyBorder="1" applyAlignment="1" applyProtection="1">
      <alignment horizontal="center" vertical="center"/>
    </xf>
    <xf numFmtId="0" fontId="56" fillId="0" borderId="0" xfId="91" applyNumberFormat="1" applyFont="1" applyBorder="1" applyAlignment="1" applyProtection="1">
      <alignment horizontal="center" vertical="center"/>
    </xf>
    <xf numFmtId="0" fontId="57" fillId="0" borderId="0" xfId="91" applyNumberFormat="1" applyFont="1" applyBorder="1" applyAlignment="1" applyProtection="1">
      <alignment horizontal="center" vertical="center"/>
    </xf>
    <xf numFmtId="0" fontId="56" fillId="28" borderId="0" xfId="91" applyNumberFormat="1" applyFont="1" applyFill="1" applyBorder="1" applyAlignment="1" applyProtection="1">
      <alignment horizontal="center" vertical="center"/>
    </xf>
    <xf numFmtId="0" fontId="57" fillId="28" borderId="0" xfId="91" applyNumberFormat="1" applyFont="1" applyFill="1" applyBorder="1" applyAlignment="1" applyProtection="1">
      <alignment horizontal="center" vertical="center"/>
    </xf>
    <xf numFmtId="0" fontId="55" fillId="0" borderId="0" xfId="89" applyFont="1" applyAlignment="1">
      <alignment vertical="center"/>
    </xf>
    <xf numFmtId="0" fontId="55" fillId="28" borderId="55" xfId="89" applyFont="1" applyFill="1" applyBorder="1" applyAlignment="1">
      <alignment vertical="center"/>
    </xf>
    <xf numFmtId="0" fontId="53" fillId="28" borderId="55" xfId="89" applyFont="1" applyFill="1" applyBorder="1" applyAlignment="1">
      <alignment vertical="center"/>
    </xf>
    <xf numFmtId="0" fontId="53" fillId="0" borderId="0" xfId="89" applyFont="1" applyAlignment="1">
      <alignment vertical="center"/>
    </xf>
    <xf numFmtId="0" fontId="55" fillId="28" borderId="0" xfId="89" applyFont="1" applyFill="1" applyAlignment="1">
      <alignment vertical="center"/>
    </xf>
    <xf numFmtId="0" fontId="53" fillId="28" borderId="0" xfId="89" applyFont="1" applyFill="1" applyAlignment="1">
      <alignment vertical="center"/>
    </xf>
    <xf numFmtId="0" fontId="53" fillId="29" borderId="0" xfId="89" applyFont="1" applyFill="1" applyBorder="1" applyAlignment="1">
      <alignment horizontal="center" vertical="center" wrapText="1"/>
    </xf>
    <xf numFmtId="0" fontId="53" fillId="29" borderId="55" xfId="89" applyFont="1" applyFill="1" applyBorder="1" applyAlignment="1">
      <alignment horizontal="center" vertical="center"/>
    </xf>
    <xf numFmtId="0" fontId="60" fillId="29" borderId="55" xfId="91" applyNumberFormat="1" applyFont="1" applyFill="1" applyBorder="1" applyAlignment="1" applyProtection="1">
      <alignment horizontal="center" vertical="center"/>
    </xf>
    <xf numFmtId="0" fontId="60" fillId="29" borderId="0" xfId="91" applyNumberFormat="1" applyFont="1" applyFill="1" applyBorder="1" applyAlignment="1" applyProtection="1">
      <alignment horizontal="center" vertical="center"/>
    </xf>
    <xf numFmtId="0" fontId="55" fillId="0" borderId="0" xfId="89" applyFont="1" applyAlignment="1">
      <alignment horizontal="center" vertical="center" wrapText="1"/>
    </xf>
    <xf numFmtId="10" fontId="48" fillId="0" borderId="0" xfId="89" applyNumberFormat="1"/>
    <xf numFmtId="0" fontId="56" fillId="0" borderId="11" xfId="89" applyFont="1" applyBorder="1" applyAlignment="1">
      <alignment horizontal="left" vertical="center" wrapText="1"/>
    </xf>
    <xf numFmtId="0" fontId="55" fillId="29" borderId="55" xfId="91" applyNumberFormat="1" applyFont="1" applyFill="1" applyBorder="1" applyAlignment="1" applyProtection="1">
      <alignment horizontal="center" vertical="center"/>
    </xf>
    <xf numFmtId="0" fontId="53" fillId="29" borderId="55" xfId="91" applyNumberFormat="1" applyFont="1" applyFill="1" applyBorder="1" applyAlignment="1" applyProtection="1">
      <alignment horizontal="center" vertical="center"/>
    </xf>
    <xf numFmtId="0" fontId="55" fillId="29" borderId="0" xfId="91" applyNumberFormat="1" applyFont="1" applyFill="1" applyBorder="1" applyAlignment="1" applyProtection="1">
      <alignment horizontal="center" vertical="center"/>
    </xf>
    <xf numFmtId="0" fontId="53" fillId="29" borderId="0" xfId="91" applyNumberFormat="1" applyFont="1" applyFill="1" applyBorder="1" applyAlignment="1" applyProtection="1">
      <alignment horizontal="center" vertical="center"/>
    </xf>
    <xf numFmtId="0" fontId="50" fillId="30" borderId="0" xfId="89" applyFont="1" applyFill="1" applyBorder="1" applyAlignment="1">
      <alignment vertical="center"/>
    </xf>
    <xf numFmtId="0" fontId="50" fillId="28" borderId="0" xfId="89" applyFont="1" applyFill="1" applyBorder="1" applyAlignment="1">
      <alignment vertical="center"/>
    </xf>
    <xf numFmtId="0" fontId="55" fillId="28" borderId="11" xfId="91" applyNumberFormat="1" applyFont="1" applyFill="1" applyBorder="1" applyAlignment="1" applyProtection="1">
      <alignment horizontal="center" vertical="center"/>
    </xf>
    <xf numFmtId="0" fontId="55" fillId="28" borderId="0" xfId="89" applyFont="1" applyFill="1" applyBorder="1" applyAlignment="1">
      <alignment horizontal="center" vertical="center" wrapText="1"/>
    </xf>
    <xf numFmtId="0" fontId="55" fillId="29" borderId="0" xfId="89" applyFont="1" applyFill="1" applyAlignment="1">
      <alignment horizontal="center"/>
    </xf>
    <xf numFmtId="0" fontId="55" fillId="28" borderId="11" xfId="89" applyFont="1" applyFill="1" applyBorder="1" applyAlignment="1">
      <alignment horizontal="center" vertical="center"/>
    </xf>
    <xf numFmtId="10" fontId="53" fillId="28" borderId="55" xfId="89" applyNumberFormat="1" applyFont="1" applyFill="1" applyBorder="1" applyAlignment="1">
      <alignment horizontal="center" vertical="center"/>
    </xf>
    <xf numFmtId="10" fontId="53" fillId="0" borderId="0" xfId="89" applyNumberFormat="1" applyFont="1" applyAlignment="1">
      <alignment horizontal="center" vertical="center"/>
    </xf>
    <xf numFmtId="10" fontId="53" fillId="28" borderId="0" xfId="89" applyNumberFormat="1" applyFont="1" applyFill="1" applyAlignment="1">
      <alignment horizontal="center" vertical="center"/>
    </xf>
    <xf numFmtId="0" fontId="50" fillId="29" borderId="0" xfId="89" applyFont="1" applyFill="1" applyBorder="1" applyAlignment="1">
      <alignment vertical="center"/>
    </xf>
    <xf numFmtId="0" fontId="56" fillId="0" borderId="0" xfId="89" applyFont="1" applyAlignment="1">
      <alignment wrapText="1"/>
    </xf>
    <xf numFmtId="0" fontId="56" fillId="28" borderId="55" xfId="89" applyFont="1" applyFill="1" applyBorder="1" applyAlignment="1">
      <alignment horizontal="center"/>
    </xf>
    <xf numFmtId="0" fontId="56" fillId="28" borderId="55" xfId="89" applyFont="1" applyFill="1" applyBorder="1"/>
    <xf numFmtId="0" fontId="57" fillId="28" borderId="55" xfId="89" applyFont="1" applyFill="1" applyBorder="1"/>
    <xf numFmtId="0" fontId="56" fillId="0" borderId="0" xfId="89" applyFont="1"/>
    <xf numFmtId="0" fontId="57" fillId="0" borderId="0" xfId="89" applyFont="1"/>
    <xf numFmtId="0" fontId="56" fillId="28" borderId="0" xfId="89" applyFont="1" applyFill="1"/>
    <xf numFmtId="0" fontId="57" fillId="28" borderId="0" xfId="89" applyFont="1" applyFill="1"/>
    <xf numFmtId="10" fontId="55" fillId="30" borderId="55" xfId="89" applyNumberFormat="1" applyFont="1" applyFill="1" applyBorder="1"/>
    <xf numFmtId="0" fontId="48" fillId="0" borderId="0" xfId="89" applyFont="1"/>
    <xf numFmtId="0" fontId="48" fillId="0" borderId="0" xfId="89" applyFont="1" applyAlignment="1">
      <alignment horizontal="center"/>
    </xf>
    <xf numFmtId="0" fontId="61" fillId="0" borderId="0" xfId="0" applyFont="1" applyAlignment="1">
      <alignment horizontal="left" vertical="center"/>
    </xf>
    <xf numFmtId="0" fontId="62" fillId="0" borderId="0" xfId="0" applyFont="1"/>
    <xf numFmtId="0" fontId="63" fillId="0" borderId="0" xfId="0" applyFont="1" applyAlignment="1"/>
    <xf numFmtId="0" fontId="62" fillId="0" borderId="0" xfId="0" applyFont="1" applyAlignment="1"/>
    <xf numFmtId="0" fontId="63" fillId="0" borderId="0" xfId="0" applyFont="1" applyAlignment="1">
      <alignment vertical="center"/>
    </xf>
    <xf numFmtId="0" fontId="64" fillId="0" borderId="0" xfId="0" applyFont="1" applyAlignment="1"/>
    <xf numFmtId="0" fontId="65" fillId="0" borderId="0" xfId="0" applyFont="1" applyAlignment="1"/>
    <xf numFmtId="0" fontId="65" fillId="0" borderId="0" xfId="0" applyFont="1"/>
    <xf numFmtId="0" fontId="64" fillId="24" borderId="43" xfId="0" applyFont="1" applyFill="1" applyBorder="1" applyAlignment="1">
      <alignment horizontal="center" vertical="center" wrapText="1"/>
    </xf>
    <xf numFmtId="0" fontId="64" fillId="24" borderId="58" xfId="0" applyFont="1" applyFill="1" applyBorder="1" applyAlignment="1">
      <alignment horizontal="center" vertical="center" wrapText="1"/>
    </xf>
    <xf numFmtId="0" fontId="64" fillId="24" borderId="38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6" fillId="0" borderId="32" xfId="0" applyFont="1" applyBorder="1" applyAlignment="1"/>
    <xf numFmtId="0" fontId="66" fillId="0" borderId="28" xfId="0" applyFont="1" applyBorder="1" applyAlignment="1">
      <alignment horizontal="center"/>
    </xf>
    <xf numFmtId="1" fontId="66" fillId="0" borderId="28" xfId="0" applyNumberFormat="1" applyFont="1" applyBorder="1"/>
    <xf numFmtId="1" fontId="66" fillId="26" borderId="28" xfId="0" applyNumberFormat="1" applyFont="1" applyFill="1" applyBorder="1"/>
    <xf numFmtId="1" fontId="66" fillId="0" borderId="22" xfId="0" applyNumberFormat="1" applyFont="1" applyFill="1" applyBorder="1"/>
    <xf numFmtId="3" fontId="67" fillId="0" borderId="0" xfId="0" applyNumberFormat="1" applyFont="1"/>
    <xf numFmtId="0" fontId="67" fillId="0" borderId="0" xfId="0" applyFont="1"/>
    <xf numFmtId="0" fontId="66" fillId="0" borderId="16" xfId="0" applyFont="1" applyBorder="1" applyAlignment="1"/>
    <xf numFmtId="0" fontId="66" fillId="0" borderId="11" xfId="0" applyFont="1" applyBorder="1" applyAlignment="1">
      <alignment horizontal="center"/>
    </xf>
    <xf numFmtId="1" fontId="66" fillId="0" borderId="11" xfId="0" applyNumberFormat="1" applyFont="1" applyBorder="1"/>
    <xf numFmtId="1" fontId="66" fillId="26" borderId="11" xfId="0" applyNumberFormat="1" applyFont="1" applyFill="1" applyBorder="1"/>
    <xf numFmtId="1" fontId="66" fillId="0" borderId="14" xfId="0" applyNumberFormat="1" applyFont="1" applyFill="1" applyBorder="1"/>
    <xf numFmtId="0" fontId="66" fillId="0" borderId="16" xfId="0" applyFont="1" applyFill="1" applyBorder="1" applyAlignment="1"/>
    <xf numFmtId="1" fontId="68" fillId="0" borderId="11" xfId="0" applyNumberFormat="1" applyFont="1" applyBorder="1"/>
    <xf numFmtId="1" fontId="68" fillId="31" borderId="11" xfId="0" applyNumberFormat="1" applyFont="1" applyFill="1" applyBorder="1"/>
    <xf numFmtId="1" fontId="68" fillId="31" borderId="14" xfId="0" applyNumberFormat="1" applyFont="1" applyFill="1" applyBorder="1"/>
    <xf numFmtId="3" fontId="65" fillId="0" borderId="0" xfId="0" applyNumberFormat="1" applyFont="1" applyFill="1"/>
    <xf numFmtId="0" fontId="69" fillId="0" borderId="0" xfId="92"/>
    <xf numFmtId="0" fontId="70" fillId="0" borderId="0" xfId="53" applyFont="1" applyAlignment="1">
      <alignment horizontal="left" vertical="center"/>
    </xf>
    <xf numFmtId="0" fontId="18" fillId="0" borderId="0" xfId="53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0" fillId="0" borderId="0" xfId="53" applyFont="1" applyAlignment="1">
      <alignment horizontal="left" vertical="center"/>
    </xf>
    <xf numFmtId="0" fontId="22" fillId="0" borderId="0" xfId="53" applyFont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0" fillId="0" borderId="0" xfId="53" applyFont="1" applyBorder="1" applyAlignment="1">
      <alignment horizontal="left" vertical="center"/>
    </xf>
    <xf numFmtId="0" fontId="18" fillId="0" borderId="59" xfId="53" applyBorder="1"/>
    <xf numFmtId="0" fontId="24" fillId="24" borderId="11" xfId="53" applyFont="1" applyFill="1" applyBorder="1" applyAlignment="1">
      <alignment horizontal="center" vertical="center"/>
    </xf>
    <xf numFmtId="0" fontId="24" fillId="24" borderId="19" xfId="53" applyFont="1" applyFill="1" applyBorder="1" applyAlignment="1">
      <alignment horizontal="center" vertical="center" wrapText="1"/>
    </xf>
    <xf numFmtId="1" fontId="24" fillId="24" borderId="60" xfId="54" applyNumberFormat="1" applyFont="1" applyFill="1" applyBorder="1" applyAlignment="1">
      <alignment horizontal="center" vertical="center"/>
    </xf>
    <xf numFmtId="0" fontId="24" fillId="24" borderId="12" xfId="53" applyFont="1" applyFill="1" applyBorder="1" applyAlignment="1">
      <alignment horizontal="center" vertical="center" wrapText="1"/>
    </xf>
    <xf numFmtId="0" fontId="24" fillId="24" borderId="20" xfId="53" applyFont="1" applyFill="1" applyBorder="1" applyAlignment="1">
      <alignment horizontal="center" vertical="center" wrapText="1"/>
    </xf>
    <xf numFmtId="0" fontId="24" fillId="24" borderId="63" xfId="53" applyFont="1" applyFill="1" applyBorder="1" applyAlignment="1">
      <alignment horizontal="center" vertical="center" wrapText="1"/>
    </xf>
    <xf numFmtId="0" fontId="24" fillId="24" borderId="39" xfId="53" applyFont="1" applyFill="1" applyBorder="1" applyAlignment="1">
      <alignment horizontal="center" vertical="center" wrapText="1"/>
    </xf>
    <xf numFmtId="0" fontId="24" fillId="24" borderId="40" xfId="53" applyFont="1" applyFill="1" applyBorder="1" applyAlignment="1">
      <alignment horizontal="center" vertical="center" wrapText="1"/>
    </xf>
    <xf numFmtId="0" fontId="24" fillId="24" borderId="41" xfId="53" applyFont="1" applyFill="1" applyBorder="1" applyAlignment="1">
      <alignment horizontal="center" vertical="center" wrapText="1"/>
    </xf>
    <xf numFmtId="0" fontId="24" fillId="24" borderId="38" xfId="53" applyFont="1" applyFill="1" applyBorder="1" applyAlignment="1">
      <alignment horizontal="center" vertical="center" wrapText="1"/>
    </xf>
    <xf numFmtId="0" fontId="24" fillId="0" borderId="61" xfId="53" applyFont="1" applyBorder="1" applyAlignment="1">
      <alignment vertical="center"/>
    </xf>
    <xf numFmtId="0" fontId="24" fillId="0" borderId="59" xfId="53" applyFont="1" applyBorder="1" applyAlignment="1">
      <alignment vertical="center"/>
    </xf>
    <xf numFmtId="0" fontId="24" fillId="0" borderId="62" xfId="53" applyFont="1" applyBorder="1" applyAlignment="1">
      <alignment vertical="center"/>
    </xf>
    <xf numFmtId="0" fontId="25" fillId="0" borderId="16" xfId="53" applyFont="1" applyBorder="1" applyAlignment="1">
      <alignment horizontal="left" vertical="center"/>
    </xf>
    <xf numFmtId="0" fontId="25" fillId="0" borderId="11" xfId="53" applyFont="1" applyBorder="1" applyAlignment="1">
      <alignment horizontal="center" vertical="center"/>
    </xf>
    <xf numFmtId="0" fontId="25" fillId="0" borderId="11" xfId="53" quotePrefix="1" applyFont="1" applyBorder="1" applyAlignment="1">
      <alignment horizontal="center" vertical="center" wrapText="1"/>
    </xf>
    <xf numFmtId="0" fontId="25" fillId="0" borderId="11" xfId="53" applyFont="1" applyBorder="1" applyAlignment="1">
      <alignment horizontal="center" vertical="center" wrapText="1"/>
    </xf>
    <xf numFmtId="0" fontId="25" fillId="0" borderId="19" xfId="53" applyFont="1" applyBorder="1" applyAlignment="1">
      <alignment horizontal="center" vertical="center" wrapText="1"/>
    </xf>
    <xf numFmtId="0" fontId="25" fillId="0" borderId="64" xfId="53" applyFont="1" applyBorder="1" applyAlignment="1">
      <alignment horizontal="center" vertical="center"/>
    </xf>
    <xf numFmtId="0" fontId="25" fillId="0" borderId="65" xfId="53" applyFont="1" applyBorder="1" applyAlignment="1">
      <alignment horizontal="center" vertical="center"/>
    </xf>
    <xf numFmtId="0" fontId="25" fillId="0" borderId="21" xfId="53" quotePrefix="1" applyFont="1" applyBorder="1" applyAlignment="1">
      <alignment horizontal="right" vertical="center" wrapText="1"/>
    </xf>
    <xf numFmtId="0" fontId="25" fillId="26" borderId="10" xfId="53" quotePrefix="1" applyFont="1" applyFill="1" applyBorder="1" applyAlignment="1">
      <alignment horizontal="right" vertical="center" wrapText="1"/>
    </xf>
    <xf numFmtId="0" fontId="25" fillId="32" borderId="13" xfId="53" quotePrefix="1" applyFont="1" applyFill="1" applyBorder="1" applyAlignment="1">
      <alignment horizontal="center" vertical="center" wrapText="1"/>
    </xf>
    <xf numFmtId="0" fontId="25" fillId="0" borderId="19" xfId="53" applyFont="1" applyBorder="1" applyAlignment="1">
      <alignment horizontal="center" vertical="center"/>
    </xf>
    <xf numFmtId="0" fontId="25" fillId="0" borderId="66" xfId="53" applyFont="1" applyBorder="1" applyAlignment="1">
      <alignment horizontal="center" vertical="center"/>
    </xf>
    <xf numFmtId="0" fontId="25" fillId="0" borderId="67" xfId="53" applyFont="1" applyBorder="1" applyAlignment="1">
      <alignment horizontal="center" vertical="center"/>
    </xf>
    <xf numFmtId="0" fontId="25" fillId="0" borderId="16" xfId="53" applyFont="1" applyBorder="1" applyAlignment="1">
      <alignment horizontal="right" vertical="center"/>
    </xf>
    <xf numFmtId="0" fontId="25" fillId="26" borderId="11" xfId="53" applyFont="1" applyFill="1" applyBorder="1" applyAlignment="1">
      <alignment horizontal="right" vertical="center"/>
    </xf>
    <xf numFmtId="0" fontId="25" fillId="32" borderId="14" xfId="53" applyFont="1" applyFill="1" applyBorder="1" applyAlignment="1">
      <alignment horizontal="center" vertical="center"/>
    </xf>
    <xf numFmtId="0" fontId="25" fillId="0" borderId="19" xfId="53" quotePrefix="1" applyFont="1" applyBorder="1" applyAlignment="1">
      <alignment horizontal="center" vertical="center" wrapText="1"/>
    </xf>
    <xf numFmtId="0" fontId="25" fillId="0" borderId="66" xfId="53" quotePrefix="1" applyFont="1" applyBorder="1" applyAlignment="1">
      <alignment horizontal="center" vertical="center" wrapText="1"/>
    </xf>
    <xf numFmtId="0" fontId="25" fillId="0" borderId="67" xfId="53" quotePrefix="1" applyFont="1" applyBorder="1" applyAlignment="1">
      <alignment horizontal="center" vertical="center" wrapText="1"/>
    </xf>
    <xf numFmtId="0" fontId="25" fillId="0" borderId="16" xfId="53" quotePrefix="1" applyFont="1" applyBorder="1" applyAlignment="1">
      <alignment horizontal="right" vertical="center" wrapText="1"/>
    </xf>
    <xf numFmtId="0" fontId="25" fillId="26" borderId="11" xfId="53" quotePrefix="1" applyFont="1" applyFill="1" applyBorder="1" applyAlignment="1">
      <alignment horizontal="right" vertical="center" wrapText="1"/>
    </xf>
    <xf numFmtId="0" fontId="25" fillId="32" borderId="14" xfId="53" quotePrefix="1" applyFont="1" applyFill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 wrapText="1"/>
    </xf>
    <xf numFmtId="0" fontId="25" fillId="32" borderId="14" xfId="53" applyFont="1" applyFill="1" applyBorder="1" applyAlignment="1">
      <alignment horizontal="center" vertical="center" wrapText="1"/>
    </xf>
    <xf numFmtId="3" fontId="25" fillId="0" borderId="11" xfId="55" quotePrefix="1" applyNumberFormat="1" applyFont="1" applyBorder="1" applyAlignment="1">
      <alignment horizontal="right" vertical="center" wrapText="1"/>
    </xf>
    <xf numFmtId="3" fontId="25" fillId="0" borderId="11" xfId="55" applyNumberFormat="1" applyFont="1" applyBorder="1" applyAlignment="1">
      <alignment horizontal="right" vertical="center"/>
    </xf>
    <xf numFmtId="3" fontId="25" fillId="0" borderId="19" xfId="55" applyNumberFormat="1" applyFont="1" applyBorder="1" applyAlignment="1">
      <alignment horizontal="right" vertical="center"/>
    </xf>
    <xf numFmtId="4" fontId="25" fillId="0" borderId="68" xfId="53" applyNumberFormat="1" applyFont="1" applyBorder="1" applyAlignment="1">
      <alignment horizontal="center" vertical="center"/>
    </xf>
    <xf numFmtId="44" fontId="25" fillId="0" borderId="68" xfId="93" applyFont="1" applyBorder="1" applyAlignment="1">
      <alignment horizontal="right" vertical="center"/>
    </xf>
    <xf numFmtId="44" fontId="25" fillId="0" borderId="29" xfId="93" applyFont="1" applyBorder="1" applyAlignment="1">
      <alignment horizontal="right" vertical="center"/>
    </xf>
    <xf numFmtId="44" fontId="25" fillId="0" borderId="16" xfId="93" applyFont="1" applyBorder="1" applyAlignment="1">
      <alignment horizontal="right" vertical="center"/>
    </xf>
    <xf numFmtId="44" fontId="25" fillId="26" borderId="11" xfId="93" applyFont="1" applyFill="1" applyBorder="1" applyAlignment="1">
      <alignment horizontal="right" vertical="center"/>
    </xf>
    <xf numFmtId="4" fontId="25" fillId="26" borderId="11" xfId="55" applyNumberFormat="1" applyFont="1" applyFill="1" applyBorder="1" applyAlignment="1">
      <alignment horizontal="right" vertical="center"/>
    </xf>
    <xf numFmtId="4" fontId="25" fillId="32" borderId="14" xfId="55" applyNumberFormat="1" applyFont="1" applyFill="1" applyBorder="1" applyAlignment="1">
      <alignment horizontal="right" vertical="center"/>
    </xf>
    <xf numFmtId="3" fontId="25" fillId="0" borderId="11" xfId="53" quotePrefix="1" applyNumberFormat="1" applyFont="1" applyBorder="1" applyAlignment="1">
      <alignment horizontal="right" vertical="center" wrapText="1"/>
    </xf>
    <xf numFmtId="3" fontId="25" fillId="0" borderId="11" xfId="53" applyNumberFormat="1" applyFont="1" applyBorder="1" applyAlignment="1">
      <alignment horizontal="right" vertical="center"/>
    </xf>
    <xf numFmtId="3" fontId="25" fillId="0" borderId="19" xfId="53" applyNumberFormat="1" applyFont="1" applyBorder="1" applyAlignment="1">
      <alignment horizontal="right" vertical="center"/>
    </xf>
    <xf numFmtId="3" fontId="25" fillId="0" borderId="66" xfId="53" applyNumberFormat="1" applyFont="1" applyBorder="1" applyAlignment="1">
      <alignment horizontal="center" vertical="center"/>
    </xf>
    <xf numFmtId="3" fontId="25" fillId="0" borderId="66" xfId="53" applyNumberFormat="1" applyFont="1" applyBorder="1" applyAlignment="1">
      <alignment horizontal="right" vertical="center"/>
    </xf>
    <xf numFmtId="3" fontId="25" fillId="0" borderId="67" xfId="53" applyNumberFormat="1" applyFont="1" applyBorder="1" applyAlignment="1">
      <alignment horizontal="right" vertical="center"/>
    </xf>
    <xf numFmtId="3" fontId="25" fillId="0" borderId="16" xfId="53" applyNumberFormat="1" applyFont="1" applyBorder="1" applyAlignment="1">
      <alignment horizontal="right" vertical="center"/>
    </xf>
    <xf numFmtId="3" fontId="25" fillId="26" borderId="11" xfId="53" applyNumberFormat="1" applyFont="1" applyFill="1" applyBorder="1" applyAlignment="1">
      <alignment horizontal="right" vertical="center"/>
    </xf>
    <xf numFmtId="3" fontId="25" fillId="32" borderId="14" xfId="53" applyNumberFormat="1" applyFont="1" applyFill="1" applyBorder="1" applyAlignment="1">
      <alignment horizontal="right" vertical="center"/>
    </xf>
    <xf numFmtId="172" fontId="25" fillId="0" borderId="19" xfId="53" quotePrefix="1" applyNumberFormat="1" applyFont="1" applyBorder="1" applyAlignment="1">
      <alignment horizontal="right" vertical="center" wrapText="1"/>
    </xf>
    <xf numFmtId="173" fontId="25" fillId="0" borderId="66" xfId="53" applyNumberFormat="1" applyFont="1" applyBorder="1" applyAlignment="1">
      <alignment horizontal="right" vertical="center"/>
    </xf>
    <xf numFmtId="44" fontId="25" fillId="0" borderId="66" xfId="93" applyFont="1" applyBorder="1" applyAlignment="1">
      <alignment vertical="center"/>
    </xf>
    <xf numFmtId="44" fontId="25" fillId="0" borderId="67" xfId="93" applyFont="1" applyBorder="1" applyAlignment="1">
      <alignment vertical="center"/>
    </xf>
    <xf numFmtId="44" fontId="25" fillId="0" borderId="18" xfId="93" applyFont="1" applyBorder="1" applyAlignment="1">
      <alignment horizontal="right" vertical="center" wrapText="1"/>
    </xf>
    <xf numFmtId="44" fontId="25" fillId="26" borderId="12" xfId="93" applyFont="1" applyFill="1" applyBorder="1" applyAlignment="1">
      <alignment horizontal="right" vertical="center" wrapText="1"/>
    </xf>
    <xf numFmtId="172" fontId="25" fillId="26" borderId="12" xfId="53" quotePrefix="1" applyNumberFormat="1" applyFont="1" applyFill="1" applyBorder="1" applyAlignment="1">
      <alignment horizontal="right" vertical="center" wrapText="1"/>
    </xf>
    <xf numFmtId="173" fontId="25" fillId="32" borderId="15" xfId="53" quotePrefix="1" applyNumberFormat="1" applyFont="1" applyFill="1" applyBorder="1" applyAlignment="1">
      <alignment horizontal="right" vertical="center" wrapText="1"/>
    </xf>
    <xf numFmtId="0" fontId="25" fillId="0" borderId="69" xfId="53" applyFont="1" applyBorder="1" applyAlignment="1">
      <alignment horizontal="center" vertical="center"/>
    </xf>
    <xf numFmtId="0" fontId="25" fillId="0" borderId="70" xfId="53" applyFont="1" applyBorder="1" applyAlignment="1">
      <alignment horizontal="center" vertical="center"/>
    </xf>
    <xf numFmtId="0" fontId="25" fillId="26" borderId="58" xfId="53" applyFont="1" applyFill="1" applyBorder="1" applyAlignment="1">
      <alignment horizontal="right" vertical="center"/>
    </xf>
    <xf numFmtId="0" fontId="25" fillId="26" borderId="58" xfId="53" applyFont="1" applyFill="1" applyBorder="1" applyAlignment="1">
      <alignment horizontal="center" vertical="center"/>
    </xf>
    <xf numFmtId="0" fontId="25" fillId="32" borderId="71" xfId="53" applyFont="1" applyFill="1" applyBorder="1" applyAlignment="1">
      <alignment horizontal="center" vertical="center"/>
    </xf>
    <xf numFmtId="0" fontId="24" fillId="0" borderId="29" xfId="53" applyFont="1" applyBorder="1" applyAlignment="1">
      <alignment vertical="center" wrapText="1"/>
    </xf>
    <xf numFmtId="0" fontId="24" fillId="0" borderId="0" xfId="53" applyFont="1" applyBorder="1" applyAlignment="1">
      <alignment vertical="center" wrapText="1"/>
    </xf>
    <xf numFmtId="0" fontId="24" fillId="25" borderId="16" xfId="53" applyFont="1" applyFill="1" applyBorder="1" applyAlignment="1">
      <alignment horizontal="left" vertical="center"/>
    </xf>
    <xf numFmtId="0" fontId="25" fillId="25" borderId="11" xfId="53" applyFont="1" applyFill="1" applyBorder="1" applyAlignment="1">
      <alignment horizontal="center" vertical="center"/>
    </xf>
    <xf numFmtId="0" fontId="25" fillId="25" borderId="19" xfId="53" applyFont="1" applyFill="1" applyBorder="1" applyAlignment="1">
      <alignment horizontal="center" vertical="center"/>
    </xf>
    <xf numFmtId="0" fontId="25" fillId="25" borderId="64" xfId="53" applyFont="1" applyFill="1" applyBorder="1" applyAlignment="1">
      <alignment horizontal="center" vertical="center"/>
    </xf>
    <xf numFmtId="0" fontId="25" fillId="25" borderId="72" xfId="53" applyFont="1" applyFill="1" applyBorder="1" applyAlignment="1">
      <alignment horizontal="center" vertical="center"/>
    </xf>
    <xf numFmtId="0" fontId="25" fillId="25" borderId="21" xfId="53" applyFont="1" applyFill="1" applyBorder="1" applyAlignment="1">
      <alignment horizontal="center" vertical="center"/>
    </xf>
    <xf numFmtId="0" fontId="25" fillId="25" borderId="10" xfId="53" applyFont="1" applyFill="1" applyBorder="1" applyAlignment="1">
      <alignment horizontal="center" vertical="center"/>
    </xf>
    <xf numFmtId="0" fontId="25" fillId="25" borderId="13" xfId="53" applyFont="1" applyFill="1" applyBorder="1" applyAlignment="1">
      <alignment horizontal="center" vertical="center"/>
    </xf>
    <xf numFmtId="0" fontId="24" fillId="0" borderId="16" xfId="53" applyFont="1" applyBorder="1" applyAlignment="1">
      <alignment horizontal="left" vertical="center"/>
    </xf>
    <xf numFmtId="0" fontId="25" fillId="32" borderId="73" xfId="53" applyFont="1" applyFill="1" applyBorder="1" applyAlignment="1">
      <alignment horizontal="center" vertical="center"/>
    </xf>
    <xf numFmtId="0" fontId="25" fillId="26" borderId="60" xfId="53" applyFont="1" applyFill="1" applyBorder="1" applyAlignment="1">
      <alignment horizontal="center" vertical="center"/>
    </xf>
    <xf numFmtId="0" fontId="25" fillId="26" borderId="31" xfId="53" applyFont="1" applyFill="1" applyBorder="1" applyAlignment="1">
      <alignment horizontal="center" vertical="center"/>
    </xf>
    <xf numFmtId="0" fontId="25" fillId="26" borderId="27" xfId="53" applyFont="1" applyFill="1" applyBorder="1" applyAlignment="1">
      <alignment horizontal="center" vertical="center"/>
    </xf>
    <xf numFmtId="0" fontId="25" fillId="26" borderId="24" xfId="53" applyFont="1" applyFill="1" applyBorder="1" applyAlignment="1">
      <alignment horizontal="center" vertical="center"/>
    </xf>
    <xf numFmtId="0" fontId="25" fillId="32" borderId="66" xfId="53" applyFont="1" applyFill="1" applyBorder="1" applyAlignment="1">
      <alignment horizontal="center" vertical="center"/>
    </xf>
    <xf numFmtId="0" fontId="25" fillId="26" borderId="66" xfId="53" applyFont="1" applyFill="1" applyBorder="1" applyAlignment="1">
      <alignment horizontal="center" vertical="center"/>
    </xf>
    <xf numFmtId="0" fontId="25" fillId="26" borderId="11" xfId="53" applyFont="1" applyFill="1" applyBorder="1" applyAlignment="1">
      <alignment horizontal="center" vertical="center"/>
    </xf>
    <xf numFmtId="0" fontId="25" fillId="32" borderId="74" xfId="53" applyFont="1" applyFill="1" applyBorder="1" applyAlignment="1">
      <alignment horizontal="center" vertical="center"/>
    </xf>
    <xf numFmtId="0" fontId="25" fillId="26" borderId="74" xfId="53" applyFont="1" applyFill="1" applyBorder="1" applyAlignment="1">
      <alignment horizontal="center" vertical="center"/>
    </xf>
    <xf numFmtId="0" fontId="25" fillId="26" borderId="34" xfId="53" applyFont="1" applyFill="1" applyBorder="1" applyAlignment="1">
      <alignment horizontal="center" vertical="center"/>
    </xf>
    <xf numFmtId="0" fontId="25" fillId="26" borderId="28" xfId="53" applyFont="1" applyFill="1" applyBorder="1" applyAlignment="1">
      <alignment horizontal="center" vertical="center"/>
    </xf>
    <xf numFmtId="0" fontId="25" fillId="25" borderId="66" xfId="53" applyFont="1" applyFill="1" applyBorder="1" applyAlignment="1">
      <alignment horizontal="center" vertical="center"/>
    </xf>
    <xf numFmtId="0" fontId="25" fillId="25" borderId="17" xfId="53" applyFont="1" applyFill="1" applyBorder="1" applyAlignment="1">
      <alignment horizontal="center" vertical="center"/>
    </xf>
    <xf numFmtId="0" fontId="25" fillId="25" borderId="27" xfId="53" applyFont="1" applyFill="1" applyBorder="1" applyAlignment="1">
      <alignment horizontal="center" vertical="center"/>
    </xf>
    <xf numFmtId="0" fontId="25" fillId="32" borderId="17" xfId="53" applyFont="1" applyFill="1" applyBorder="1" applyAlignment="1">
      <alignment horizontal="center" vertical="center"/>
    </xf>
    <xf numFmtId="0" fontId="25" fillId="26" borderId="0" xfId="53" applyFont="1" applyFill="1" applyBorder="1" applyAlignment="1">
      <alignment horizontal="center" vertical="center"/>
    </xf>
    <xf numFmtId="0" fontId="25" fillId="0" borderId="18" xfId="53" applyFont="1" applyBorder="1" applyAlignment="1">
      <alignment horizontal="left" vertical="center"/>
    </xf>
    <xf numFmtId="0" fontId="25" fillId="0" borderId="12" xfId="53" applyFont="1" applyBorder="1" applyAlignment="1">
      <alignment horizontal="center" vertical="center"/>
    </xf>
    <xf numFmtId="0" fontId="25" fillId="0" borderId="20" xfId="53" applyFont="1" applyBorder="1" applyAlignment="1">
      <alignment horizontal="center" vertical="center"/>
    </xf>
    <xf numFmtId="0" fontId="25" fillId="32" borderId="69" xfId="53" applyFont="1" applyFill="1" applyBorder="1" applyAlignment="1">
      <alignment horizontal="center" vertical="center"/>
    </xf>
    <xf numFmtId="0" fontId="25" fillId="32" borderId="44" xfId="53" applyFont="1" applyFill="1" applyBorder="1" applyAlignment="1">
      <alignment horizontal="center" vertical="center"/>
    </xf>
    <xf numFmtId="0" fontId="25" fillId="26" borderId="57" xfId="53" applyFont="1" applyFill="1" applyBorder="1" applyAlignment="1">
      <alignment horizontal="center" vertical="center"/>
    </xf>
    <xf numFmtId="0" fontId="25" fillId="26" borderId="12" xfId="53" applyFont="1" applyFill="1" applyBorder="1" applyAlignment="1">
      <alignment horizontal="center" vertical="center"/>
    </xf>
    <xf numFmtId="0" fontId="25" fillId="32" borderId="15" xfId="53" applyFont="1" applyFill="1" applyBorder="1" applyAlignment="1">
      <alignment horizontal="center" vertical="center"/>
    </xf>
    <xf numFmtId="0" fontId="18" fillId="0" borderId="50" xfId="0" applyFont="1" applyFill="1" applyBorder="1"/>
    <xf numFmtId="0" fontId="25" fillId="0" borderId="75" xfId="0" applyFont="1" applyFill="1" applyBorder="1"/>
    <xf numFmtId="0" fontId="25" fillId="0" borderId="76" xfId="0" applyFont="1" applyBorder="1"/>
    <xf numFmtId="0" fontId="25" fillId="0" borderId="53" xfId="0" applyFont="1" applyBorder="1"/>
    <xf numFmtId="3" fontId="25" fillId="26" borderId="76" xfId="0" applyNumberFormat="1" applyFont="1" applyFill="1" applyBorder="1"/>
    <xf numFmtId="3" fontId="25" fillId="26" borderId="54" xfId="0" applyNumberFormat="1" applyFont="1" applyFill="1" applyBorder="1"/>
    <xf numFmtId="3" fontId="25" fillId="0" borderId="76" xfId="0" applyNumberFormat="1" applyFont="1" applyFill="1" applyBorder="1"/>
    <xf numFmtId="3" fontId="25" fillId="0" borderId="77" xfId="0" applyNumberFormat="1" applyFont="1" applyFill="1" applyBorder="1"/>
    <xf numFmtId="0" fontId="18" fillId="0" borderId="46" xfId="0" applyFont="1" applyFill="1" applyBorder="1"/>
    <xf numFmtId="0" fontId="18" fillId="26" borderId="71" xfId="0" applyFont="1" applyFill="1" applyBorder="1"/>
    <xf numFmtId="0" fontId="18" fillId="26" borderId="78" xfId="0" applyFont="1" applyFill="1" applyBorder="1"/>
    <xf numFmtId="0" fontId="25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0" fillId="0" borderId="3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4" fillId="24" borderId="10" xfId="0" applyFont="1" applyFill="1" applyBorder="1" applyAlignment="1">
      <alignment horizontal="center"/>
    </xf>
    <xf numFmtId="0" fontId="24" fillId="24" borderId="13" xfId="0" applyFont="1" applyFill="1" applyBorder="1" applyAlignment="1">
      <alignment horizontal="center"/>
    </xf>
    <xf numFmtId="0" fontId="20" fillId="0" borderId="29" xfId="0" applyFont="1" applyBorder="1" applyAlignment="1"/>
    <xf numFmtId="0" fontId="20" fillId="0" borderId="0" xfId="0" applyFont="1" applyBorder="1" applyAlignment="1"/>
    <xf numFmtId="0" fontId="24" fillId="24" borderId="21" xfId="0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/>
    </xf>
    <xf numFmtId="0" fontId="24" fillId="24" borderId="18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19" xfId="32" applyNumberFormat="1" applyFont="1" applyFill="1" applyBorder="1" applyAlignment="1">
      <alignment horizontal="center" vertical="center"/>
    </xf>
    <xf numFmtId="1" fontId="24" fillId="24" borderId="48" xfId="32" applyNumberFormat="1" applyFont="1" applyFill="1" applyBorder="1" applyAlignment="1">
      <alignment horizontal="center" vertical="center"/>
    </xf>
    <xf numFmtId="1" fontId="24" fillId="24" borderId="17" xfId="32" applyNumberFormat="1" applyFont="1" applyFill="1" applyBorder="1" applyAlignment="1">
      <alignment horizontal="center" vertical="center"/>
    </xf>
    <xf numFmtId="0" fontId="63" fillId="0" borderId="0" xfId="0" applyFont="1" applyAlignment="1"/>
    <xf numFmtId="0" fontId="63" fillId="24" borderId="21" xfId="0" applyFont="1" applyFill="1" applyBorder="1" applyAlignment="1">
      <alignment horizontal="center" vertical="center"/>
    </xf>
    <xf numFmtId="0" fontId="63" fillId="24" borderId="16" xfId="0" applyFont="1" applyFill="1" applyBorder="1" applyAlignment="1">
      <alignment horizontal="center" vertical="center"/>
    </xf>
    <xf numFmtId="0" fontId="63" fillId="24" borderId="18" xfId="0" applyFont="1" applyFill="1" applyBorder="1" applyAlignment="1">
      <alignment horizontal="center" vertical="center"/>
    </xf>
    <xf numFmtId="0" fontId="63" fillId="24" borderId="56" xfId="0" applyFont="1" applyFill="1" applyBorder="1" applyAlignment="1">
      <alignment horizontal="center" vertical="center" wrapText="1"/>
    </xf>
    <xf numFmtId="0" fontId="63" fillId="24" borderId="27" xfId="0" applyFont="1" applyFill="1" applyBorder="1" applyAlignment="1">
      <alignment horizontal="center" vertical="center" wrapText="1"/>
    </xf>
    <xf numFmtId="0" fontId="63" fillId="24" borderId="57" xfId="0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11" xfId="0" applyFont="1" applyFill="1" applyBorder="1" applyAlignment="1">
      <alignment horizontal="center" vertical="center" wrapText="1"/>
    </xf>
    <xf numFmtId="0" fontId="64" fillId="24" borderId="12" xfId="0" applyFont="1" applyFill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63" fillId="24" borderId="35" xfId="32" quotePrefix="1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4" fillId="24" borderId="21" xfId="53" applyFont="1" applyFill="1" applyBorder="1" applyAlignment="1">
      <alignment horizontal="center" vertical="center" wrapText="1"/>
    </xf>
    <xf numFmtId="0" fontId="24" fillId="24" borderId="16" xfId="53" applyFont="1" applyFill="1" applyBorder="1" applyAlignment="1">
      <alignment horizontal="center" vertical="center" wrapText="1"/>
    </xf>
    <xf numFmtId="0" fontId="24" fillId="24" borderId="18" xfId="53" applyFont="1" applyFill="1" applyBorder="1" applyAlignment="1">
      <alignment horizontal="center" vertical="center" wrapText="1"/>
    </xf>
    <xf numFmtId="0" fontId="24" fillId="24" borderId="10" xfId="53" applyFont="1" applyFill="1" applyBorder="1" applyAlignment="1">
      <alignment horizontal="center" vertical="center" wrapText="1"/>
    </xf>
    <xf numFmtId="0" fontId="24" fillId="24" borderId="11" xfId="53" applyFont="1" applyFill="1" applyBorder="1" applyAlignment="1">
      <alignment horizontal="center" vertical="center" wrapText="1"/>
    </xf>
    <xf numFmtId="0" fontId="24" fillId="24" borderId="12" xfId="53" applyFont="1" applyFill="1" applyBorder="1" applyAlignment="1">
      <alignment horizontal="center" vertical="center" wrapText="1"/>
    </xf>
    <xf numFmtId="1" fontId="24" fillId="24" borderId="35" xfId="54" applyNumberFormat="1" applyFont="1" applyFill="1" applyBorder="1" applyAlignment="1">
      <alignment horizontal="center" vertical="center"/>
    </xf>
    <xf numFmtId="1" fontId="24" fillId="24" borderId="36" xfId="54" applyNumberFormat="1" applyFont="1" applyFill="1" applyBorder="1" applyAlignment="1">
      <alignment horizontal="center" vertical="center"/>
    </xf>
    <xf numFmtId="1" fontId="24" fillId="24" borderId="61" xfId="54" applyNumberFormat="1" applyFont="1" applyFill="1" applyBorder="1" applyAlignment="1">
      <alignment horizontal="center" vertical="center"/>
    </xf>
    <xf numFmtId="1" fontId="24" fillId="24" borderId="59" xfId="54" applyNumberFormat="1" applyFont="1" applyFill="1" applyBorder="1" applyAlignment="1">
      <alignment horizontal="center" vertical="center"/>
    </xf>
    <xf numFmtId="1" fontId="24" fillId="24" borderId="62" xfId="54" applyNumberFormat="1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45" fillId="25" borderId="24" xfId="87" applyFont="1" applyFill="1" applyBorder="1" applyAlignment="1">
      <alignment horizontal="center" vertical="center"/>
    </xf>
    <xf numFmtId="0" fontId="45" fillId="25" borderId="28" xfId="87" applyFont="1" applyFill="1" applyBorder="1" applyAlignment="1">
      <alignment horizontal="center" vertical="center"/>
    </xf>
    <xf numFmtId="0" fontId="45" fillId="25" borderId="16" xfId="87" applyFont="1" applyFill="1" applyBorder="1" applyAlignment="1">
      <alignment horizontal="center" vertical="center" wrapText="1"/>
    </xf>
    <xf numFmtId="0" fontId="45" fillId="25" borderId="16" xfId="87" applyFont="1" applyFill="1" applyBorder="1" applyAlignment="1"/>
    <xf numFmtId="0" fontId="45" fillId="25" borderId="11" xfId="87" applyFont="1" applyFill="1" applyBorder="1" applyAlignment="1"/>
    <xf numFmtId="0" fontId="45" fillId="25" borderId="26" xfId="87" applyFont="1" applyFill="1" applyBorder="1" applyAlignment="1">
      <alignment horizontal="center" vertical="center"/>
    </xf>
    <xf numFmtId="0" fontId="45" fillId="25" borderId="51" xfId="87" applyFont="1" applyFill="1" applyBorder="1" applyAlignment="1">
      <alignment horizontal="center" vertical="center"/>
    </xf>
    <xf numFmtId="0" fontId="45" fillId="25" borderId="31" xfId="87" applyFont="1" applyFill="1" applyBorder="1" applyAlignment="1">
      <alignment horizontal="center" vertical="center"/>
    </xf>
    <xf numFmtId="0" fontId="45" fillId="25" borderId="53" xfId="87" applyFont="1" applyFill="1" applyBorder="1" applyAlignment="1">
      <alignment horizontal="center" vertical="center"/>
    </xf>
    <xf numFmtId="0" fontId="45" fillId="25" borderId="0" xfId="87" applyFont="1" applyFill="1" applyBorder="1" applyAlignment="1">
      <alignment horizontal="center" vertical="center"/>
    </xf>
    <xf numFmtId="0" fontId="45" fillId="25" borderId="54" xfId="87" applyFont="1" applyFill="1" applyBorder="1" applyAlignment="1">
      <alignment horizontal="center" vertical="center"/>
    </xf>
    <xf numFmtId="0" fontId="45" fillId="25" borderId="33" xfId="87" applyFont="1" applyFill="1" applyBorder="1" applyAlignment="1">
      <alignment horizontal="center" vertical="center"/>
    </xf>
    <xf numFmtId="0" fontId="45" fillId="25" borderId="50" xfId="87" applyFont="1" applyFill="1" applyBorder="1" applyAlignment="1">
      <alignment horizontal="center" vertical="center"/>
    </xf>
    <xf numFmtId="0" fontId="45" fillId="25" borderId="34" xfId="87" applyFont="1" applyFill="1" applyBorder="1" applyAlignment="1">
      <alignment horizontal="center" vertical="center"/>
    </xf>
    <xf numFmtId="0" fontId="45" fillId="25" borderId="11" xfId="87" applyFont="1" applyFill="1" applyBorder="1" applyAlignment="1">
      <alignment wrapText="1"/>
    </xf>
    <xf numFmtId="0" fontId="45" fillId="25" borderId="16" xfId="87" applyFont="1" applyFill="1" applyBorder="1" applyAlignment="1">
      <alignment wrapText="1"/>
    </xf>
    <xf numFmtId="0" fontId="46" fillId="25" borderId="28" xfId="87" applyFont="1" applyFill="1" applyBorder="1" applyAlignment="1">
      <alignment horizontal="center" vertical="center" wrapText="1"/>
    </xf>
    <xf numFmtId="0" fontId="46" fillId="25" borderId="11" xfId="87" applyFont="1" applyFill="1" applyBorder="1" applyAlignment="1"/>
    <xf numFmtId="0" fontId="46" fillId="25" borderId="11" xfId="87" applyFont="1" applyFill="1" applyBorder="1" applyAlignment="1">
      <alignment wrapText="1"/>
    </xf>
    <xf numFmtId="0" fontId="46" fillId="25" borderId="16" xfId="87" applyFont="1" applyFill="1" applyBorder="1" applyAlignment="1">
      <alignment horizontal="center" vertical="center" wrapText="1"/>
    </xf>
    <xf numFmtId="0" fontId="46" fillId="25" borderId="16" xfId="87" applyFont="1" applyFill="1" applyBorder="1" applyAlignment="1">
      <alignment wrapText="1"/>
    </xf>
    <xf numFmtId="0" fontId="46" fillId="25" borderId="18" xfId="87" applyFont="1" applyFill="1" applyBorder="1" applyAlignment="1">
      <alignment wrapText="1"/>
    </xf>
    <xf numFmtId="0" fontId="45" fillId="25" borderId="11" xfId="87" applyFont="1" applyFill="1" applyBorder="1" applyAlignment="1">
      <alignment horizontal="center" vertical="center"/>
    </xf>
    <xf numFmtId="0" fontId="53" fillId="0" borderId="0" xfId="89" applyFont="1" applyBorder="1" applyAlignment="1">
      <alignment horizontal="center" vertical="center" wrapText="1"/>
    </xf>
    <xf numFmtId="0" fontId="53" fillId="29" borderId="11" xfId="89" applyFont="1" applyFill="1" applyBorder="1" applyAlignment="1">
      <alignment horizontal="center" vertical="center" wrapText="1"/>
    </xf>
    <xf numFmtId="10" fontId="57" fillId="28" borderId="55" xfId="89" applyNumberFormat="1" applyFont="1" applyFill="1" applyBorder="1" applyAlignment="1">
      <alignment horizontal="center" vertical="center" wrapText="1"/>
    </xf>
    <xf numFmtId="10" fontId="57" fillId="29" borderId="11" xfId="89" applyNumberFormat="1" applyFont="1" applyFill="1" applyBorder="1" applyAlignment="1">
      <alignment horizontal="center" vertical="center" wrapText="1"/>
    </xf>
    <xf numFmtId="10" fontId="57" fillId="28" borderId="11" xfId="89" applyNumberFormat="1" applyFont="1" applyFill="1" applyBorder="1" applyAlignment="1">
      <alignment horizontal="center" vertical="center" wrapText="1"/>
    </xf>
  </cellXfs>
  <cellStyles count="9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127080</xdr:colOff>
      <xdr:row>0</xdr:row>
      <xdr:rowOff>59400</xdr:rowOff>
    </xdr:from>
    <xdr:to>
      <xdr:col>1</xdr:col>
      <xdr:colOff>605865</xdr:colOff>
      <xdr:row>5</xdr:row>
      <xdr:rowOff>47880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517605" y="59400"/>
          <a:ext cx="2707635" cy="817155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ABRIL%20CORREGIDO.od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AYO%20CORREGIDO.od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JUNIO%20CORREGID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1.1200000000000001</v>
          </cell>
        </row>
        <row r="16">
          <cell r="D16">
            <v>2.2000000000000002</v>
          </cell>
          <cell r="E16">
            <v>2.34774439409783</v>
          </cell>
        </row>
        <row r="23">
          <cell r="D23">
            <v>1.8979999999999999</v>
          </cell>
          <cell r="E23">
            <v>2.3722084367245699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  <cell r="E57">
            <v>15.0498766087854</v>
          </cell>
        </row>
        <row r="76">
          <cell r="D76">
            <v>6.835</v>
          </cell>
          <cell r="E76">
            <v>4.8524314775828996</v>
          </cell>
        </row>
        <row r="93">
          <cell r="D93">
            <v>11.08</v>
          </cell>
          <cell r="E93">
            <v>11.829051865734099</v>
          </cell>
        </row>
        <row r="101">
          <cell r="D101">
            <v>3</v>
          </cell>
          <cell r="E101">
            <v>3</v>
          </cell>
        </row>
        <row r="109">
          <cell r="D109">
            <v>2.4</v>
          </cell>
          <cell r="E109">
            <v>2.55277229136545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1.9998004987531199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3.6128665240882198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5.3566917502787099</v>
          </cell>
        </row>
        <row r="207">
          <cell r="D207">
            <v>3.6</v>
          </cell>
          <cell r="E207">
            <v>3.4617948717948699</v>
          </cell>
        </row>
        <row r="216">
          <cell r="D216">
            <v>3.6</v>
          </cell>
          <cell r="E216">
            <v>3.9342857142857102</v>
          </cell>
        </row>
        <row r="225">
          <cell r="D225">
            <v>3.5</v>
          </cell>
          <cell r="E225">
            <v>4.0203703703703697</v>
          </cell>
        </row>
        <row r="238">
          <cell r="D238">
            <v>4.0599999999999996</v>
          </cell>
          <cell r="E238">
            <v>3.3560626249167198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2.9158254444660598</v>
          </cell>
        </row>
        <row r="298">
          <cell r="D298">
            <v>2.42</v>
          </cell>
          <cell r="E298">
            <v>2.4235070984296998</v>
          </cell>
        </row>
        <row r="305">
          <cell r="D305">
            <v>2.4500000000000002</v>
          </cell>
          <cell r="E305">
            <v>2.5010309278350502</v>
          </cell>
        </row>
        <row r="321">
          <cell r="D321">
            <v>2.52</v>
          </cell>
          <cell r="E321">
            <v>2.5726999114600302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2.52898550724638</v>
          </cell>
        </row>
        <row r="21">
          <cell r="D21">
            <v>2.6</v>
          </cell>
          <cell r="E21">
            <v>2.6383364326318302</v>
          </cell>
        </row>
        <row r="31">
          <cell r="D31">
            <v>4.05</v>
          </cell>
          <cell r="E31">
            <v>3.6628968253968202</v>
          </cell>
        </row>
        <row r="43">
          <cell r="D43">
            <v>6.65</v>
          </cell>
          <cell r="E43">
            <v>6.7666666666666702</v>
          </cell>
        </row>
        <row r="61">
          <cell r="D61">
            <v>12.2</v>
          </cell>
          <cell r="E61">
            <v>12.4904808671686</v>
          </cell>
        </row>
        <row r="75">
          <cell r="D75">
            <v>8.43</v>
          </cell>
          <cell r="E75">
            <v>8.5357009130447299</v>
          </cell>
        </row>
        <row r="83">
          <cell r="D83">
            <v>3</v>
          </cell>
          <cell r="E83">
            <v>2.8663435756045699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3.3466666666666698</v>
          </cell>
        </row>
        <row r="111">
          <cell r="D111">
            <v>1.51</v>
          </cell>
          <cell r="E111">
            <v>2.5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2.8920454545454501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2.5642857142857101</v>
          </cell>
        </row>
        <row r="19">
          <cell r="D19">
            <v>2.82</v>
          </cell>
          <cell r="E19">
            <v>2.95</v>
          </cell>
        </row>
        <row r="28">
          <cell r="D28">
            <v>3.65</v>
          </cell>
          <cell r="E28">
            <v>3.4166666666666701</v>
          </cell>
        </row>
        <row r="35">
          <cell r="D35">
            <v>1.0555000000000001</v>
          </cell>
          <cell r="E35">
            <v>1.05555555555556</v>
          </cell>
        </row>
      </sheetData>
      <sheetData sheetId="5">
        <row r="9">
          <cell r="D9">
            <v>1.1000000000000001</v>
          </cell>
          <cell r="E9">
            <v>1.08510638297872</v>
          </cell>
        </row>
        <row r="19">
          <cell r="D19">
            <v>1.1000000000000001</v>
          </cell>
          <cell r="E19">
            <v>1.0531914893617</v>
          </cell>
        </row>
        <row r="28">
          <cell r="D28">
            <v>2.2229999999999999</v>
          </cell>
          <cell r="E28">
            <v>1.0450654680476801</v>
          </cell>
        </row>
        <row r="36">
          <cell r="D36">
            <v>2.91</v>
          </cell>
          <cell r="E36">
            <v>3</v>
          </cell>
        </row>
        <row r="45">
          <cell r="D45">
            <v>2.75</v>
          </cell>
          <cell r="E45">
            <v>2.5833333333333299</v>
          </cell>
        </row>
      </sheetData>
      <sheetData sheetId="6">
        <row r="12">
          <cell r="D12">
            <v>202.4</v>
          </cell>
          <cell r="E12">
            <v>3.6166666666666698</v>
          </cell>
        </row>
        <row r="23">
          <cell r="D23">
            <v>4</v>
          </cell>
          <cell r="E23">
            <v>4</v>
          </cell>
        </row>
        <row r="36">
          <cell r="D36">
            <v>1</v>
          </cell>
          <cell r="E36">
            <v>0.98235294117647098</v>
          </cell>
        </row>
      </sheetData>
      <sheetData sheetId="7">
        <row r="9">
          <cell r="D9">
            <v>1.92</v>
          </cell>
          <cell r="E9">
            <v>2.0083333333333302</v>
          </cell>
        </row>
        <row r="17">
          <cell r="D17">
            <v>2.5</v>
          </cell>
          <cell r="E17">
            <v>2.7014131295174102</v>
          </cell>
        </row>
        <row r="24">
          <cell r="D24">
            <v>2</v>
          </cell>
          <cell r="E24">
            <v>11.0063131313131</v>
          </cell>
        </row>
        <row r="31">
          <cell r="D31">
            <v>1.8</v>
          </cell>
          <cell r="E31">
            <v>1.8</v>
          </cell>
        </row>
      </sheetData>
      <sheetData sheetId="8">
        <row r="16">
          <cell r="D16">
            <v>1.6666000000000001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1.1428571428571399</v>
          </cell>
        </row>
        <row r="16">
          <cell r="D16">
            <v>2.2000000000000002</v>
          </cell>
          <cell r="E16">
            <v>2.44793791296423</v>
          </cell>
        </row>
        <row r="23">
          <cell r="D23">
            <v>1.8979999999999999</v>
          </cell>
          <cell r="E23">
            <v>2.11563275434243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  <cell r="E57">
            <v>4.1222471896258197</v>
          </cell>
        </row>
        <row r="76">
          <cell r="D76">
            <v>7.835</v>
          </cell>
          <cell r="E76">
            <v>15.016061198234</v>
          </cell>
        </row>
        <row r="93">
          <cell r="D93">
            <v>11.08</v>
          </cell>
          <cell r="E93">
            <v>10.11641443539</v>
          </cell>
        </row>
        <row r="101">
          <cell r="D101">
            <v>3</v>
          </cell>
          <cell r="E101">
            <v>2.98780487804878</v>
          </cell>
        </row>
        <row r="109">
          <cell r="D109">
            <v>2.4</v>
          </cell>
          <cell r="E109">
            <v>2.61484558767734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3.4068090906412798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5.4216387959866204</v>
          </cell>
        </row>
        <row r="207">
          <cell r="D207">
            <v>3.6</v>
          </cell>
          <cell r="E207">
            <v>3.6320512820512798</v>
          </cell>
        </row>
        <row r="216">
          <cell r="D216">
            <v>3.6</v>
          </cell>
          <cell r="E216">
            <v>3.7371428571428602</v>
          </cell>
        </row>
        <row r="225">
          <cell r="D225">
            <v>3.5</v>
          </cell>
          <cell r="E225">
            <v>3.5891666666666699</v>
          </cell>
        </row>
        <row r="238">
          <cell r="D238">
            <v>4.0599999999999996</v>
          </cell>
          <cell r="E238">
            <v>3.33105242096839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2.77434828705639</v>
          </cell>
        </row>
        <row r="298">
          <cell r="D298">
            <v>2.42</v>
          </cell>
          <cell r="E298">
            <v>2.43557168784029</v>
          </cell>
        </row>
        <row r="305">
          <cell r="D305">
            <v>2.4500000000000002</v>
          </cell>
          <cell r="E305">
            <v>2.46121097445601</v>
          </cell>
        </row>
        <row r="321">
          <cell r="D321">
            <v>2.52</v>
          </cell>
          <cell r="E321">
            <v>3.01865870191306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2.52898550724638</v>
          </cell>
        </row>
        <row r="21">
          <cell r="D21">
            <v>2.6</v>
          </cell>
          <cell r="E21">
            <v>2.6789110049614302</v>
          </cell>
        </row>
        <row r="31">
          <cell r="D31">
            <v>4.25</v>
          </cell>
          <cell r="E31">
            <v>1.6666666666666701</v>
          </cell>
        </row>
        <row r="43">
          <cell r="D43">
            <v>6.65</v>
          </cell>
          <cell r="E43">
            <v>6.95</v>
          </cell>
        </row>
        <row r="61">
          <cell r="D61">
            <v>12.2</v>
          </cell>
          <cell r="E61">
            <v>12.192542586393399</v>
          </cell>
        </row>
        <row r="75">
          <cell r="D75">
            <v>8.42</v>
          </cell>
          <cell r="E75">
            <v>8.9227697061337192</v>
          </cell>
        </row>
        <row r="83">
          <cell r="D83">
            <v>3</v>
          </cell>
          <cell r="E83">
            <v>2.8673929910772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2.5</v>
          </cell>
        </row>
        <row r="111">
          <cell r="D111">
            <v>1.51</v>
          </cell>
          <cell r="E111">
            <v>2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2.8920454545454501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2.5880689850155498</v>
          </cell>
        </row>
        <row r="19">
          <cell r="D19">
            <v>2.82</v>
          </cell>
          <cell r="E19">
            <v>2.9292929292929299</v>
          </cell>
        </row>
        <row r="28">
          <cell r="D28">
            <v>3.65</v>
          </cell>
          <cell r="E28">
            <v>3.58654970760234</v>
          </cell>
        </row>
        <row r="35">
          <cell r="D35">
            <v>1.0555000000000001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1.1000000000000001</v>
          </cell>
        </row>
        <row r="19">
          <cell r="D19">
            <v>0.1</v>
          </cell>
          <cell r="E19">
            <v>1.2500000000000001E-2</v>
          </cell>
        </row>
        <row r="28">
          <cell r="D28">
            <v>2.0230000000000001</v>
          </cell>
          <cell r="E28">
            <v>2.0218878248974002</v>
          </cell>
        </row>
        <row r="36">
          <cell r="D36">
            <v>2.91</v>
          </cell>
          <cell r="E36">
            <v>2.6333333333333302</v>
          </cell>
        </row>
        <row r="45">
          <cell r="D45">
            <v>3.45</v>
          </cell>
          <cell r="E45">
            <v>2.3571428571428599</v>
          </cell>
        </row>
      </sheetData>
      <sheetData sheetId="6">
        <row r="12">
          <cell r="D12">
            <v>4.8</v>
          </cell>
          <cell r="E12">
            <v>3.8649122807017502</v>
          </cell>
        </row>
        <row r="23">
          <cell r="D23">
            <v>5</v>
          </cell>
          <cell r="E23">
            <v>5</v>
          </cell>
        </row>
        <row r="36">
          <cell r="D36">
            <v>1</v>
          </cell>
          <cell r="E36">
            <v>0.97972972972973005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2.5043810062182001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>
        <row r="16">
          <cell r="D16">
            <v>1.6666000000000001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1.2678571428571399</v>
          </cell>
        </row>
        <row r="16">
          <cell r="D16">
            <v>2.2000000000000002</v>
          </cell>
          <cell r="E16">
            <v>2.2720628183361602</v>
          </cell>
        </row>
        <row r="23">
          <cell r="D23">
            <v>1.8979999999999999</v>
          </cell>
          <cell r="E23">
            <v>1.9965260545905701</v>
          </cell>
        </row>
        <row r="42">
          <cell r="D42">
            <v>14</v>
          </cell>
          <cell r="E42">
            <v>13</v>
          </cell>
        </row>
        <row r="57">
          <cell r="D57">
            <v>5.1665999999999999</v>
          </cell>
          <cell r="E57">
            <v>19.694574370694198</v>
          </cell>
        </row>
        <row r="76">
          <cell r="D76">
            <v>7.835</v>
          </cell>
          <cell r="E76">
            <v>4.73536317644625</v>
          </cell>
        </row>
        <row r="93">
          <cell r="D93">
            <v>11.08</v>
          </cell>
          <cell r="E93">
            <v>10.080368906455901</v>
          </cell>
        </row>
        <row r="101">
          <cell r="D101">
            <v>3</v>
          </cell>
          <cell r="E101">
            <v>3</v>
          </cell>
        </row>
        <row r="109">
          <cell r="D109">
            <v>2.35</v>
          </cell>
          <cell r="E109">
            <v>2.4723493200866899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2.2280701754385999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72">
          <cell r="D172">
            <v>3.3149999999999999</v>
          </cell>
          <cell r="E172">
            <v>3.41679887711138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5.4051505016722396</v>
          </cell>
        </row>
        <row r="207">
          <cell r="D207">
            <v>3.6</v>
          </cell>
          <cell r="E207">
            <v>3.6310256410256398</v>
          </cell>
        </row>
        <row r="216">
          <cell r="D216">
            <v>3.6</v>
          </cell>
          <cell r="E216">
            <v>3.70857142857143</v>
          </cell>
        </row>
        <row r="225">
          <cell r="D225">
            <v>3.6</v>
          </cell>
          <cell r="E225">
            <v>3.6372222222222201</v>
          </cell>
        </row>
        <row r="238">
          <cell r="D238">
            <v>5.0599999999999996</v>
          </cell>
          <cell r="E238">
            <v>4.21315252260134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2.7603677836228502</v>
          </cell>
        </row>
        <row r="298">
          <cell r="D298">
            <v>2.42</v>
          </cell>
          <cell r="E298">
            <v>2.40041928721174</v>
          </cell>
        </row>
        <row r="305">
          <cell r="D305">
            <v>2.4500000000000002</v>
          </cell>
          <cell r="E305">
            <v>2.3840196709256398</v>
          </cell>
        </row>
        <row r="321">
          <cell r="D321">
            <v>2.52</v>
          </cell>
          <cell r="E321">
            <v>2.55714400541987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2.57407407407407</v>
          </cell>
        </row>
        <row r="21">
          <cell r="D21">
            <v>2.5499999999999998</v>
          </cell>
          <cell r="E21">
            <v>2.51771868303137</v>
          </cell>
        </row>
        <row r="31">
          <cell r="D31">
            <v>4</v>
          </cell>
          <cell r="E31">
            <v>1.55</v>
          </cell>
        </row>
        <row r="43">
          <cell r="D43">
            <v>6.65</v>
          </cell>
          <cell r="E43">
            <v>6.85945945945946</v>
          </cell>
        </row>
        <row r="61">
          <cell r="D61">
            <v>12.2</v>
          </cell>
          <cell r="E61">
            <v>12.192542586393399</v>
          </cell>
        </row>
        <row r="75">
          <cell r="D75">
            <v>8.44</v>
          </cell>
          <cell r="E75">
            <v>7.7442095080895399</v>
          </cell>
        </row>
        <row r="83">
          <cell r="D83">
            <v>3</v>
          </cell>
          <cell r="E83">
            <v>2.9059540459540498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3.3833333333333302</v>
          </cell>
        </row>
        <row r="111">
          <cell r="D111">
            <v>2.5</v>
          </cell>
          <cell r="E111">
            <v>2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2.62337662337662</v>
          </cell>
        </row>
        <row r="19">
          <cell r="D19">
            <v>2.82</v>
          </cell>
          <cell r="E19">
            <v>2.91616766467066</v>
          </cell>
        </row>
        <row r="28">
          <cell r="D28">
            <v>3.65</v>
          </cell>
          <cell r="E28">
            <v>3.7749999999999999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1.0983606557376999</v>
          </cell>
        </row>
        <row r="19">
          <cell r="D19">
            <v>1.3919999999999999</v>
          </cell>
          <cell r="E19">
            <v>1.24572829131653</v>
          </cell>
        </row>
        <row r="28">
          <cell r="D28">
            <v>2.2229999999999999</v>
          </cell>
          <cell r="E28">
            <v>2.8095782002121199</v>
          </cell>
        </row>
        <row r="36">
          <cell r="D36">
            <v>2.91</v>
          </cell>
          <cell r="E36">
            <v>2.57878787878788</v>
          </cell>
        </row>
        <row r="45">
          <cell r="D45">
            <v>3.45</v>
          </cell>
          <cell r="E45">
            <v>2.4285714285714302</v>
          </cell>
        </row>
      </sheetData>
      <sheetData sheetId="6">
        <row r="12">
          <cell r="D12">
            <v>4.8</v>
          </cell>
          <cell r="E12">
            <v>3.8</v>
          </cell>
        </row>
        <row r="23">
          <cell r="D23">
            <v>4</v>
          </cell>
          <cell r="E23">
            <v>4</v>
          </cell>
        </row>
        <row r="36">
          <cell r="D36">
            <v>2</v>
          </cell>
          <cell r="E36">
            <v>1.95161290322581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2.8096727121117402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>
        <row r="16">
          <cell r="D16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79" zoomScale="90" zoomScaleNormal="90" zoomScaleSheetLayoutView="100" workbookViewId="0">
      <selection activeCell="A102" sqref="A10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2" t="s">
        <v>27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4"/>
    </row>
    <row r="2" spans="1:15" s="1" customFormat="1" ht="15" customHeight="1" x14ac:dyDescent="0.25">
      <c r="A2" s="477" t="s">
        <v>34</v>
      </c>
      <c r="B2" s="478"/>
      <c r="C2" s="478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9" t="s">
        <v>3</v>
      </c>
      <c r="B7" s="482" t="s">
        <v>0</v>
      </c>
      <c r="C7" s="482" t="s">
        <v>1</v>
      </c>
      <c r="D7" s="65"/>
      <c r="E7" s="65"/>
      <c r="F7" s="475"/>
      <c r="G7" s="475"/>
      <c r="H7" s="475"/>
      <c r="I7" s="475"/>
      <c r="J7" s="475"/>
      <c r="K7" s="476"/>
      <c r="L7" s="69"/>
      <c r="M7" s="4"/>
      <c r="N7" s="4"/>
    </row>
    <row r="8" spans="1:15" x14ac:dyDescent="0.2">
      <c r="A8" s="480"/>
      <c r="B8" s="483"/>
      <c r="C8" s="483"/>
      <c r="D8" s="66"/>
      <c r="E8" s="66">
        <v>2006</v>
      </c>
      <c r="F8" s="3">
        <v>2018</v>
      </c>
      <c r="G8" s="3">
        <v>2019</v>
      </c>
      <c r="H8" s="485">
        <v>2019</v>
      </c>
      <c r="I8" s="486"/>
      <c r="J8" s="486"/>
      <c r="K8" s="487"/>
      <c r="L8" s="68">
        <v>2015</v>
      </c>
      <c r="M8" s="5">
        <v>2016</v>
      </c>
      <c r="N8" s="5"/>
    </row>
    <row r="9" spans="1:15" ht="33.75" customHeight="1" thickBot="1" x14ac:dyDescent="0.25">
      <c r="A9" s="481"/>
      <c r="B9" s="484"/>
      <c r="C9" s="484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</row>
    <row r="12" spans="1:15" s="10" customFormat="1" ht="12" x14ac:dyDescent="0.2">
      <c r="A12" s="8" t="s">
        <v>32</v>
      </c>
      <c r="B12" s="9" t="s">
        <v>4</v>
      </c>
      <c r="C12" s="9" t="s">
        <v>7</v>
      </c>
      <c r="D12" s="9"/>
      <c r="E12" s="23"/>
      <c r="F12" s="121">
        <v>193</v>
      </c>
      <c r="G12" s="122">
        <v>200</v>
      </c>
      <c r="H12" s="123">
        <v>47</v>
      </c>
      <c r="I12" s="124">
        <v>48</v>
      </c>
      <c r="J12" s="125"/>
      <c r="K12" s="126"/>
      <c r="L12" s="71"/>
      <c r="M12" s="16"/>
      <c r="N12" s="110"/>
      <c r="O12" s="120"/>
    </row>
    <row r="13" spans="1:15" s="10" customFormat="1" ht="12" x14ac:dyDescent="0.2">
      <c r="A13" s="8" t="s">
        <v>33</v>
      </c>
      <c r="B13" s="9" t="s">
        <v>4</v>
      </c>
      <c r="C13" s="9" t="s">
        <v>7</v>
      </c>
      <c r="D13" s="9"/>
      <c r="E13" s="23"/>
      <c r="F13" s="53">
        <v>530</v>
      </c>
      <c r="G13" s="85">
        <v>450</v>
      </c>
      <c r="H13" s="87">
        <v>94</v>
      </c>
      <c r="I13" s="86">
        <v>77</v>
      </c>
      <c r="J13" s="88"/>
      <c r="K13" s="82"/>
      <c r="L13" s="71"/>
      <c r="M13" s="16"/>
      <c r="N13" s="110"/>
      <c r="O13" s="120"/>
    </row>
    <row r="14" spans="1:15" s="10" customFormat="1" ht="12" x14ac:dyDescent="0.2">
      <c r="A14" s="11" t="s">
        <v>8</v>
      </c>
      <c r="B14" s="9" t="s">
        <v>4</v>
      </c>
      <c r="C14" s="9" t="s">
        <v>7</v>
      </c>
      <c r="D14" s="9"/>
      <c r="E14" s="23"/>
      <c r="F14" s="53">
        <v>60</v>
      </c>
      <c r="G14" s="85">
        <v>60</v>
      </c>
      <c r="H14" s="87">
        <v>8</v>
      </c>
      <c r="I14" s="86">
        <v>3</v>
      </c>
      <c r="J14" s="88"/>
      <c r="K14" s="82"/>
      <c r="L14" s="72"/>
      <c r="M14" s="15"/>
      <c r="N14" s="111"/>
      <c r="O14" s="120"/>
    </row>
    <row r="15" spans="1:15" s="10" customFormat="1" ht="12" x14ac:dyDescent="0.2">
      <c r="A15" s="11" t="s">
        <v>9</v>
      </c>
      <c r="B15" s="9" t="s">
        <v>4</v>
      </c>
      <c r="C15" s="9" t="s">
        <v>7</v>
      </c>
      <c r="D15" s="9"/>
      <c r="E15" s="23"/>
      <c r="F15" s="53">
        <v>100</v>
      </c>
      <c r="G15" s="85">
        <v>100</v>
      </c>
      <c r="H15" s="87">
        <v>20</v>
      </c>
      <c r="I15" s="86">
        <v>25</v>
      </c>
      <c r="J15" s="88"/>
      <c r="K15" s="82"/>
      <c r="L15" s="72"/>
      <c r="M15" s="15"/>
      <c r="N15" s="111"/>
      <c r="O15" s="120"/>
    </row>
    <row r="16" spans="1:15" s="10" customFormat="1" ht="12" x14ac:dyDescent="0.2">
      <c r="A16" s="8" t="s">
        <v>10</v>
      </c>
      <c r="B16" s="9" t="s">
        <v>4</v>
      </c>
      <c r="C16" s="9" t="s">
        <v>7</v>
      </c>
      <c r="D16" s="9">
        <v>642</v>
      </c>
      <c r="E16" s="23"/>
      <c r="F16" s="53">
        <v>871</v>
      </c>
      <c r="G16" s="85">
        <v>900</v>
      </c>
      <c r="H16" s="87">
        <v>194</v>
      </c>
      <c r="I16" s="86">
        <v>199</v>
      </c>
      <c r="J16" s="88"/>
      <c r="K16" s="82"/>
      <c r="L16" s="71"/>
      <c r="M16" s="15"/>
      <c r="N16" s="111"/>
      <c r="O16" s="120"/>
    </row>
    <row r="17" spans="1:15" s="10" customFormat="1" ht="12" x14ac:dyDescent="0.2">
      <c r="A17" s="8" t="s">
        <v>11</v>
      </c>
      <c r="B17" s="9" t="s">
        <v>4</v>
      </c>
      <c r="C17" s="9" t="s">
        <v>7</v>
      </c>
      <c r="D17" s="9">
        <v>44</v>
      </c>
      <c r="E17" s="23"/>
      <c r="F17" s="53">
        <v>119</v>
      </c>
      <c r="G17" s="85">
        <v>130</v>
      </c>
      <c r="H17" s="87">
        <v>28</v>
      </c>
      <c r="I17" s="86">
        <v>19</v>
      </c>
      <c r="J17" s="88"/>
      <c r="K17" s="82"/>
      <c r="L17" s="72"/>
      <c r="M17" s="15"/>
      <c r="N17" s="111"/>
      <c r="O17" s="120"/>
    </row>
    <row r="18" spans="1:15" s="12" customFormat="1" ht="12" x14ac:dyDescent="0.2">
      <c r="A18" s="19" t="s">
        <v>12</v>
      </c>
      <c r="B18" s="20" t="s">
        <v>4</v>
      </c>
      <c r="C18" s="20" t="s">
        <v>7</v>
      </c>
      <c r="D18" s="20"/>
      <c r="E18" s="24"/>
      <c r="F18" s="53">
        <v>44</v>
      </c>
      <c r="G18" s="85">
        <v>45</v>
      </c>
      <c r="H18" s="89">
        <v>10</v>
      </c>
      <c r="I18" s="55">
        <v>8</v>
      </c>
      <c r="J18" s="56"/>
      <c r="K18" s="84"/>
      <c r="L18" s="73"/>
      <c r="M18" s="21"/>
      <c r="N18" s="112"/>
      <c r="O18" s="120"/>
    </row>
    <row r="19" spans="1:15" s="12" customFormat="1" ht="12" x14ac:dyDescent="0.2">
      <c r="A19" s="29" t="s">
        <v>29</v>
      </c>
      <c r="B19" s="9" t="s">
        <v>4</v>
      </c>
      <c r="C19" s="9" t="s">
        <v>7</v>
      </c>
      <c r="D19" s="9"/>
      <c r="E19" s="23"/>
      <c r="F19" s="53">
        <v>16</v>
      </c>
      <c r="G19" s="85">
        <v>30</v>
      </c>
      <c r="H19" s="87">
        <v>10</v>
      </c>
      <c r="I19" s="86">
        <v>7</v>
      </c>
      <c r="J19" s="88"/>
      <c r="K19" s="82"/>
      <c r="L19" s="72"/>
      <c r="M19" s="15"/>
      <c r="N19" s="111"/>
      <c r="O19" s="120"/>
    </row>
    <row r="20" spans="1:15" s="12" customFormat="1" ht="12" x14ac:dyDescent="0.2">
      <c r="A20" s="29" t="s">
        <v>30</v>
      </c>
      <c r="B20" s="9" t="s">
        <v>4</v>
      </c>
      <c r="C20" s="9" t="s">
        <v>7</v>
      </c>
      <c r="D20" s="9"/>
      <c r="E20" s="23"/>
      <c r="F20" s="53">
        <v>363</v>
      </c>
      <c r="G20" s="85">
        <v>450</v>
      </c>
      <c r="H20" s="87">
        <v>145</v>
      </c>
      <c r="I20" s="86">
        <v>105</v>
      </c>
      <c r="J20" s="88"/>
      <c r="K20" s="82"/>
      <c r="L20" s="72"/>
      <c r="M20" s="15"/>
      <c r="N20" s="111"/>
      <c r="O20" s="120"/>
    </row>
    <row r="21" spans="1:15" s="12" customFormat="1" thickBot="1" x14ac:dyDescent="0.25">
      <c r="A21" s="19" t="s">
        <v>31</v>
      </c>
      <c r="B21" s="20" t="s">
        <v>4</v>
      </c>
      <c r="C21" s="20" t="s">
        <v>7</v>
      </c>
      <c r="D21" s="20"/>
      <c r="E21" s="24"/>
      <c r="F21" s="53">
        <v>107</v>
      </c>
      <c r="G21" s="85">
        <v>110</v>
      </c>
      <c r="H21" s="89">
        <v>16</v>
      </c>
      <c r="I21" s="55">
        <v>49</v>
      </c>
      <c r="J21" s="56"/>
      <c r="K21" s="84"/>
      <c r="L21" s="73"/>
      <c r="M21" s="21"/>
      <c r="N21" s="112"/>
      <c r="O21" s="120"/>
    </row>
    <row r="22" spans="1:15" ht="13.5" customHeight="1" thickBot="1" x14ac:dyDescent="0.25">
      <c r="A22" s="43" t="s">
        <v>13</v>
      </c>
      <c r="B22" s="44"/>
      <c r="C22" s="44"/>
      <c r="D22" s="44"/>
      <c r="E22" s="45"/>
      <c r="F22" s="90"/>
      <c r="G22" s="91"/>
      <c r="H22" s="92"/>
      <c r="I22" s="93"/>
      <c r="J22" s="93"/>
      <c r="K22" s="94"/>
      <c r="L22" s="34"/>
      <c r="M22" s="36"/>
      <c r="N22" s="113"/>
    </row>
    <row r="23" spans="1:15" hidden="1" x14ac:dyDescent="0.2">
      <c r="A23" s="46"/>
      <c r="B23" s="31"/>
      <c r="C23" s="31"/>
      <c r="D23" s="31">
        <v>7.3</v>
      </c>
      <c r="E23" s="32"/>
      <c r="F23" s="53"/>
      <c r="G23" s="95"/>
      <c r="H23" s="96"/>
      <c r="I23" s="97"/>
      <c r="J23" s="97"/>
      <c r="K23" s="98"/>
      <c r="L23" s="74"/>
      <c r="M23" s="13"/>
      <c r="N23" s="114"/>
    </row>
    <row r="24" spans="1:15" ht="10.5" customHeight="1" x14ac:dyDescent="0.2">
      <c r="A24" s="29"/>
      <c r="B24" s="9"/>
      <c r="C24" s="9"/>
      <c r="D24" s="9">
        <f>+D23*6</f>
        <v>43.8</v>
      </c>
      <c r="E24" s="23"/>
      <c r="F24" s="86"/>
      <c r="G24" s="99"/>
      <c r="H24" s="100"/>
      <c r="I24" s="101"/>
      <c r="J24" s="101"/>
      <c r="K24" s="102"/>
      <c r="L24" s="75"/>
      <c r="M24" s="14"/>
      <c r="N24" s="115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10769</v>
      </c>
      <c r="G34" s="85">
        <v>2900</v>
      </c>
      <c r="H34" s="86">
        <v>725</v>
      </c>
      <c r="I34" s="86">
        <v>410</v>
      </c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1656</v>
      </c>
      <c r="G35" s="85">
        <v>1700</v>
      </c>
      <c r="H35" s="86">
        <v>425</v>
      </c>
      <c r="I35" s="86">
        <v>70</v>
      </c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1202</v>
      </c>
      <c r="G36" s="85">
        <v>960</v>
      </c>
      <c r="H36" s="86">
        <v>240</v>
      </c>
      <c r="I36" s="86">
        <v>180</v>
      </c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3069</v>
      </c>
      <c r="G37" s="85">
        <v>1660</v>
      </c>
      <c r="H37" s="86">
        <v>415</v>
      </c>
      <c r="I37" s="86">
        <v>92</v>
      </c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326</v>
      </c>
      <c r="G38" s="85">
        <v>120</v>
      </c>
      <c r="H38" s="86">
        <v>30</v>
      </c>
      <c r="I38" s="103">
        <v>28</v>
      </c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8531</v>
      </c>
      <c r="G40" s="85">
        <v>8616</v>
      </c>
      <c r="H40" s="85">
        <v>2010</v>
      </c>
      <c r="I40" s="130">
        <v>1290</v>
      </c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10191</v>
      </c>
      <c r="G41" s="86">
        <v>10293</v>
      </c>
      <c r="H41" s="86">
        <v>2196</v>
      </c>
      <c r="I41" s="131">
        <v>1689</v>
      </c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300</v>
      </c>
      <c r="G42" s="86">
        <v>309</v>
      </c>
      <c r="H42" s="86">
        <v>112</v>
      </c>
      <c r="I42" s="131">
        <v>129</v>
      </c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379</v>
      </c>
      <c r="G43" s="86">
        <v>390</v>
      </c>
      <c r="H43" s="86">
        <v>73</v>
      </c>
      <c r="I43" s="131">
        <v>93</v>
      </c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597</v>
      </c>
      <c r="G44" s="86">
        <v>615</v>
      </c>
      <c r="H44" s="86">
        <v>144</v>
      </c>
      <c r="I44" s="131">
        <v>140</v>
      </c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296</v>
      </c>
      <c r="G45" s="86">
        <v>305</v>
      </c>
      <c r="H45" s="86">
        <v>52</v>
      </c>
      <c r="I45" s="131">
        <v>51</v>
      </c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4</v>
      </c>
      <c r="G46" s="86">
        <v>4</v>
      </c>
      <c r="H46" s="86">
        <v>1</v>
      </c>
      <c r="I46" s="131">
        <v>6</v>
      </c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988</v>
      </c>
      <c r="G47" s="86">
        <v>1018</v>
      </c>
      <c r="H47" s="86">
        <v>201</v>
      </c>
      <c r="I47" s="131">
        <v>255</v>
      </c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270</v>
      </c>
      <c r="G48" s="86">
        <v>278</v>
      </c>
      <c r="H48" s="86">
        <v>378</v>
      </c>
      <c r="I48" s="131">
        <v>66</v>
      </c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78</v>
      </c>
      <c r="G49" s="86">
        <v>80</v>
      </c>
      <c r="H49" s="86">
        <v>6</v>
      </c>
      <c r="I49" s="131">
        <v>7</v>
      </c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50</v>
      </c>
      <c r="G50" s="86">
        <v>52</v>
      </c>
      <c r="H50" s="86">
        <v>10</v>
      </c>
      <c r="I50" s="131">
        <v>9</v>
      </c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69" t="s">
        <v>36</v>
      </c>
      <c r="B51" s="470"/>
      <c r="C51" s="470"/>
      <c r="D51" s="470"/>
      <c r="E51" s="470"/>
      <c r="F51" s="470"/>
      <c r="G51" s="470"/>
      <c r="H51" s="470"/>
      <c r="I51" s="470"/>
      <c r="J51" s="470"/>
      <c r="K51" s="471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1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K116"/>
  <sheetViews>
    <sheetView topLeftCell="A7" zoomScale="75" zoomScaleNormal="75" zoomScaleSheetLayoutView="85" workbookViewId="0">
      <selection activeCell="A102" sqref="A102"/>
    </sheetView>
  </sheetViews>
  <sheetFormatPr baseColWidth="10" defaultRowHeight="12.75" x14ac:dyDescent="0.2"/>
  <cols>
    <col min="1" max="1" width="76.7109375" style="322" bestFit="1" customWidth="1"/>
    <col min="2" max="2" width="17" style="322" customWidth="1"/>
    <col min="3" max="3" width="13.5703125" style="322" customWidth="1"/>
    <col min="4" max="4" width="14.7109375" style="322" hidden="1" customWidth="1"/>
    <col min="5" max="5" width="13.5703125" style="322" customWidth="1"/>
    <col min="6" max="6" width="13.140625" style="322" customWidth="1"/>
    <col min="7" max="7" width="14" style="322" customWidth="1"/>
    <col min="8" max="8" width="14.28515625" style="322" customWidth="1"/>
    <col min="9" max="11" width="0" style="322" hidden="1" customWidth="1"/>
    <col min="12" max="16384" width="11.42578125" style="322"/>
  </cols>
  <sheetData>
    <row r="1" spans="1:11" s="316" customFormat="1" ht="24.75" x14ac:dyDescent="0.25">
      <c r="A1" s="315" t="s">
        <v>27</v>
      </c>
      <c r="B1" s="315"/>
      <c r="C1" s="315"/>
      <c r="D1" s="315"/>
      <c r="E1" s="315"/>
      <c r="F1" s="315"/>
      <c r="G1" s="315"/>
    </row>
    <row r="2" spans="1:11" s="316" customFormat="1" ht="15" customHeight="1" x14ac:dyDescent="0.25">
      <c r="A2" s="317"/>
      <c r="B2" s="317"/>
      <c r="C2" s="318"/>
    </row>
    <row r="3" spans="1:11" s="316" customFormat="1" ht="15" customHeight="1" x14ac:dyDescent="0.25">
      <c r="A3" s="488" t="s">
        <v>198</v>
      </c>
      <c r="B3" s="488"/>
      <c r="C3" s="488"/>
    </row>
    <row r="4" spans="1:11" s="316" customFormat="1" ht="15" customHeight="1" x14ac:dyDescent="0.25">
      <c r="A4" s="319" t="s">
        <v>199</v>
      </c>
      <c r="B4" s="317"/>
      <c r="C4" s="318"/>
    </row>
    <row r="5" spans="1:11" s="316" customFormat="1" ht="15" customHeight="1" x14ac:dyDescent="0.25">
      <c r="A5" s="319" t="s">
        <v>200</v>
      </c>
      <c r="B5" s="317"/>
      <c r="C5" s="318"/>
    </row>
    <row r="6" spans="1:11" s="316" customFormat="1" ht="15" customHeight="1" x14ac:dyDescent="0.25">
      <c r="A6" s="319"/>
      <c r="B6" s="317"/>
      <c r="C6" s="318"/>
    </row>
    <row r="7" spans="1:11" s="316" customFormat="1" ht="15" customHeight="1" x14ac:dyDescent="0.25">
      <c r="A7" s="319" t="s">
        <v>50</v>
      </c>
      <c r="B7" s="317"/>
      <c r="C7" s="318"/>
    </row>
    <row r="8" spans="1:11" ht="15" customHeight="1" thickBot="1" x14ac:dyDescent="0.25">
      <c r="A8" s="319"/>
      <c r="B8" s="320"/>
      <c r="C8" s="321"/>
    </row>
    <row r="9" spans="1:11" ht="13.5" thickBot="1" x14ac:dyDescent="0.25">
      <c r="A9" s="489" t="s">
        <v>3</v>
      </c>
      <c r="B9" s="492" t="s">
        <v>0</v>
      </c>
      <c r="C9" s="495" t="s">
        <v>1</v>
      </c>
      <c r="D9" s="498"/>
      <c r="E9" s="498"/>
      <c r="F9" s="498"/>
      <c r="G9" s="498"/>
      <c r="H9" s="499"/>
    </row>
    <row r="10" spans="1:11" ht="16.5" thickBot="1" x14ac:dyDescent="0.25">
      <c r="A10" s="490"/>
      <c r="B10" s="493"/>
      <c r="C10" s="496"/>
      <c r="D10" s="500" t="s">
        <v>201</v>
      </c>
      <c r="E10" s="501"/>
      <c r="F10" s="501"/>
      <c r="G10" s="501"/>
      <c r="H10" s="502"/>
    </row>
    <row r="11" spans="1:11" ht="26.25" thickBot="1" x14ac:dyDescent="0.25">
      <c r="A11" s="491"/>
      <c r="B11" s="494"/>
      <c r="C11" s="497"/>
      <c r="D11" s="323" t="s">
        <v>2</v>
      </c>
      <c r="E11" s="324" t="s">
        <v>23</v>
      </c>
      <c r="F11" s="324" t="s">
        <v>25</v>
      </c>
      <c r="G11" s="324" t="s">
        <v>26</v>
      </c>
      <c r="H11" s="325" t="s">
        <v>202</v>
      </c>
      <c r="I11" s="326" t="s">
        <v>203</v>
      </c>
      <c r="J11" s="326" t="s">
        <v>204</v>
      </c>
      <c r="K11" s="326" t="s">
        <v>205</v>
      </c>
    </row>
    <row r="12" spans="1:11" s="333" customFormat="1" ht="24.95" customHeight="1" x14ac:dyDescent="0.2">
      <c r="A12" s="327" t="s">
        <v>206</v>
      </c>
      <c r="B12" s="328" t="s">
        <v>4</v>
      </c>
      <c r="C12" s="328" t="s">
        <v>207</v>
      </c>
      <c r="D12" s="329">
        <v>1770</v>
      </c>
      <c r="E12" s="329">
        <v>163</v>
      </c>
      <c r="F12" s="329">
        <v>304</v>
      </c>
      <c r="G12" s="330">
        <v>0</v>
      </c>
      <c r="H12" s="331">
        <v>0</v>
      </c>
      <c r="I12" s="332">
        <v>1625.8000000000002</v>
      </c>
      <c r="J12" s="332">
        <v>1761</v>
      </c>
      <c r="K12" s="332">
        <f>E12*4</f>
        <v>652</v>
      </c>
    </row>
    <row r="13" spans="1:11" s="333" customFormat="1" ht="24.95" customHeight="1" x14ac:dyDescent="0.2">
      <c r="A13" s="334" t="s">
        <v>208</v>
      </c>
      <c r="B13" s="335" t="s">
        <v>4</v>
      </c>
      <c r="C13" s="335" t="s">
        <v>207</v>
      </c>
      <c r="D13" s="329">
        <v>1300</v>
      </c>
      <c r="E13" s="336">
        <v>171</v>
      </c>
      <c r="F13" s="336">
        <v>437</v>
      </c>
      <c r="G13" s="337">
        <v>0</v>
      </c>
      <c r="H13" s="338">
        <v>0</v>
      </c>
      <c r="I13" s="332">
        <v>748.00000000000011</v>
      </c>
      <c r="J13" s="332">
        <v>1293</v>
      </c>
      <c r="K13" s="332">
        <f t="shared" ref="K13:K15" si="0">E13*4</f>
        <v>684</v>
      </c>
    </row>
    <row r="14" spans="1:11" s="333" customFormat="1" ht="24.95" customHeight="1" x14ac:dyDescent="0.2">
      <c r="A14" s="334" t="s">
        <v>209</v>
      </c>
      <c r="B14" s="335" t="s">
        <v>4</v>
      </c>
      <c r="C14" s="335" t="s">
        <v>207</v>
      </c>
      <c r="D14" s="329">
        <v>160</v>
      </c>
      <c r="E14" s="336">
        <v>17</v>
      </c>
      <c r="F14" s="336">
        <v>23</v>
      </c>
      <c r="G14" s="337">
        <v>0</v>
      </c>
      <c r="H14" s="338">
        <v>0</v>
      </c>
      <c r="I14" s="332">
        <v>160.60000000000002</v>
      </c>
      <c r="J14" s="332">
        <v>180</v>
      </c>
      <c r="K14" s="332">
        <f t="shared" si="0"/>
        <v>68</v>
      </c>
    </row>
    <row r="15" spans="1:11" ht="24.95" customHeight="1" x14ac:dyDescent="0.2">
      <c r="A15" s="339" t="s">
        <v>210</v>
      </c>
      <c r="B15" s="335" t="s">
        <v>4</v>
      </c>
      <c r="C15" s="335" t="s">
        <v>207</v>
      </c>
      <c r="D15" s="340">
        <f>SUM(D12:D14)</f>
        <v>3230</v>
      </c>
      <c r="E15" s="341">
        <f>SUM(E12:E14)</f>
        <v>351</v>
      </c>
      <c r="F15" s="341">
        <f>SUM(F12:F14)</f>
        <v>764</v>
      </c>
      <c r="G15" s="341">
        <f>SUM(G12:G14)</f>
        <v>0</v>
      </c>
      <c r="H15" s="342">
        <f>SUM(H12:H14)</f>
        <v>0</v>
      </c>
      <c r="I15" s="332">
        <v>2534.4</v>
      </c>
      <c r="J15" s="343">
        <v>3234</v>
      </c>
      <c r="K15" s="332">
        <f t="shared" si="0"/>
        <v>1404</v>
      </c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  <rowBreaks count="2" manualBreakCount="2">
    <brk id="79" max="16383" man="1"/>
    <brk id="10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P116"/>
  <sheetViews>
    <sheetView topLeftCell="A7" workbookViewId="0">
      <selection activeCell="A102" sqref="A102"/>
    </sheetView>
  </sheetViews>
  <sheetFormatPr baseColWidth="10" defaultRowHeight="14.25" x14ac:dyDescent="0.2"/>
  <cols>
    <col min="1" max="1" width="44.140625" style="344" bestFit="1" customWidth="1"/>
    <col min="2" max="4" width="11.42578125" style="344"/>
    <col min="5" max="9" width="0" style="344" hidden="1" customWidth="1"/>
    <col min="10" max="10" width="13.28515625" style="344" customWidth="1"/>
    <col min="11" max="11" width="20.28515625" style="344" customWidth="1"/>
    <col min="12" max="12" width="17.7109375" style="344" customWidth="1"/>
    <col min="13" max="13" width="15.28515625" style="344" customWidth="1"/>
    <col min="14" max="14" width="13.42578125" style="344" customWidth="1"/>
    <col min="15" max="16384" width="11.42578125" style="344"/>
  </cols>
  <sheetData>
    <row r="1" spans="1:16" ht="15.75" x14ac:dyDescent="0.2">
      <c r="A1" s="503" t="s">
        <v>27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</row>
    <row r="2" spans="1:16" ht="23.25" x14ac:dyDescent="0.2">
      <c r="A2" s="345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7"/>
    </row>
    <row r="3" spans="1:16" ht="15.75" x14ac:dyDescent="0.2">
      <c r="A3" s="348" t="s">
        <v>211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50"/>
    </row>
    <row r="4" spans="1:16" ht="15.75" x14ac:dyDescent="0.2">
      <c r="A4" s="348" t="s">
        <v>212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50"/>
    </row>
    <row r="5" spans="1:16" ht="15.75" x14ac:dyDescent="0.2">
      <c r="A5" s="348" t="s">
        <v>213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50"/>
    </row>
    <row r="6" spans="1:16" x14ac:dyDescent="0.2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7"/>
    </row>
    <row r="7" spans="1:16" ht="16.5" thickBot="1" x14ac:dyDescent="0.25">
      <c r="A7" s="351" t="s">
        <v>50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</row>
    <row r="8" spans="1:16" ht="14.45" customHeight="1" thickBot="1" x14ac:dyDescent="0.25">
      <c r="A8" s="504" t="s">
        <v>214</v>
      </c>
      <c r="B8" s="507" t="s">
        <v>215</v>
      </c>
      <c r="C8" s="507" t="s">
        <v>216</v>
      </c>
      <c r="D8" s="507" t="s">
        <v>217</v>
      </c>
      <c r="E8" s="352" t="s">
        <v>218</v>
      </c>
      <c r="F8" s="352"/>
      <c r="G8" s="352"/>
      <c r="H8" s="352"/>
      <c r="I8" s="352"/>
      <c r="J8" s="510"/>
      <c r="K8" s="510"/>
      <c r="L8" s="510"/>
      <c r="M8" s="510"/>
      <c r="N8" s="510"/>
      <c r="O8" s="510"/>
      <c r="P8" s="511"/>
    </row>
    <row r="9" spans="1:16" ht="15" thickBot="1" x14ac:dyDescent="0.25">
      <c r="A9" s="505"/>
      <c r="B9" s="508"/>
      <c r="C9" s="508"/>
      <c r="D9" s="508"/>
      <c r="E9" s="353">
        <v>2002</v>
      </c>
      <c r="F9" s="353">
        <v>2003</v>
      </c>
      <c r="G9" s="353">
        <v>2004</v>
      </c>
      <c r="H9" s="353">
        <v>2005</v>
      </c>
      <c r="I9" s="354">
        <v>2006</v>
      </c>
      <c r="J9" s="355">
        <v>2016</v>
      </c>
      <c r="K9" s="355">
        <v>2017</v>
      </c>
      <c r="L9" s="355">
        <v>2018</v>
      </c>
      <c r="M9" s="512">
        <v>2019</v>
      </c>
      <c r="N9" s="513"/>
      <c r="O9" s="513"/>
      <c r="P9" s="514"/>
    </row>
    <row r="10" spans="1:16" ht="36.75" thickBot="1" x14ac:dyDescent="0.25">
      <c r="A10" s="506"/>
      <c r="B10" s="509"/>
      <c r="C10" s="509"/>
      <c r="D10" s="509"/>
      <c r="E10" s="356" t="s">
        <v>219</v>
      </c>
      <c r="F10" s="356" t="s">
        <v>219</v>
      </c>
      <c r="G10" s="356" t="s">
        <v>219</v>
      </c>
      <c r="H10" s="356" t="s">
        <v>220</v>
      </c>
      <c r="I10" s="357" t="s">
        <v>22</v>
      </c>
      <c r="J10" s="358" t="s">
        <v>22</v>
      </c>
      <c r="K10" s="358" t="s">
        <v>22</v>
      </c>
      <c r="L10" s="359" t="s">
        <v>22</v>
      </c>
      <c r="M10" s="360" t="s">
        <v>23</v>
      </c>
      <c r="N10" s="361" t="s">
        <v>25</v>
      </c>
      <c r="O10" s="361" t="s">
        <v>26</v>
      </c>
      <c r="P10" s="362" t="s">
        <v>28</v>
      </c>
    </row>
    <row r="11" spans="1:16" ht="15" thickBot="1" x14ac:dyDescent="0.25">
      <c r="A11" s="363"/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3"/>
      <c r="N11" s="364"/>
      <c r="O11" s="364"/>
      <c r="P11" s="365"/>
    </row>
    <row r="12" spans="1:16" x14ac:dyDescent="0.2">
      <c r="A12" s="366" t="s">
        <v>221</v>
      </c>
      <c r="B12" s="367" t="s">
        <v>4</v>
      </c>
      <c r="C12" s="367" t="s">
        <v>222</v>
      </c>
      <c r="D12" s="367" t="s">
        <v>223</v>
      </c>
      <c r="E12" s="368" t="s">
        <v>224</v>
      </c>
      <c r="F12" s="368" t="s">
        <v>224</v>
      </c>
      <c r="G12" s="368" t="s">
        <v>224</v>
      </c>
      <c r="H12" s="369">
        <v>150</v>
      </c>
      <c r="I12" s="370">
        <v>100</v>
      </c>
      <c r="J12" s="371">
        <v>75</v>
      </c>
      <c r="K12" s="371">
        <v>75</v>
      </c>
      <c r="L12" s="372">
        <v>75</v>
      </c>
      <c r="M12" s="373">
        <v>73</v>
      </c>
      <c r="N12" s="374">
        <v>73</v>
      </c>
      <c r="O12" s="374"/>
      <c r="P12" s="375"/>
    </row>
    <row r="13" spans="1:16" x14ac:dyDescent="0.2">
      <c r="A13" s="366" t="s">
        <v>225</v>
      </c>
      <c r="B13" s="367" t="s">
        <v>4</v>
      </c>
      <c r="C13" s="367" t="s">
        <v>222</v>
      </c>
      <c r="D13" s="367" t="s">
        <v>223</v>
      </c>
      <c r="E13" s="368" t="s">
        <v>224</v>
      </c>
      <c r="F13" s="368" t="s">
        <v>224</v>
      </c>
      <c r="G13" s="368" t="s">
        <v>224</v>
      </c>
      <c r="H13" s="367">
        <v>130</v>
      </c>
      <c r="I13" s="376">
        <v>122</v>
      </c>
      <c r="J13" s="377">
        <v>405</v>
      </c>
      <c r="K13" s="377">
        <v>405</v>
      </c>
      <c r="L13" s="378">
        <v>405</v>
      </c>
      <c r="M13" s="379">
        <v>405</v>
      </c>
      <c r="N13" s="380">
        <v>405</v>
      </c>
      <c r="O13" s="380"/>
      <c r="P13" s="381"/>
    </row>
    <row r="14" spans="1:16" x14ac:dyDescent="0.2">
      <c r="A14" s="366" t="s">
        <v>226</v>
      </c>
      <c r="B14" s="367" t="s">
        <v>4</v>
      </c>
      <c r="C14" s="367" t="s">
        <v>227</v>
      </c>
      <c r="D14" s="367" t="s">
        <v>223</v>
      </c>
      <c r="E14" s="368" t="s">
        <v>224</v>
      </c>
      <c r="F14" s="368" t="s">
        <v>224</v>
      </c>
      <c r="G14" s="368" t="s">
        <v>224</v>
      </c>
      <c r="H14" s="368" t="s">
        <v>224</v>
      </c>
      <c r="I14" s="382" t="s">
        <v>228</v>
      </c>
      <c r="J14" s="383">
        <v>0</v>
      </c>
      <c r="K14" s="383">
        <v>0</v>
      </c>
      <c r="L14" s="384">
        <v>0</v>
      </c>
      <c r="M14" s="385">
        <v>0</v>
      </c>
      <c r="N14" s="386">
        <v>0</v>
      </c>
      <c r="O14" s="386"/>
      <c r="P14" s="387"/>
    </row>
    <row r="15" spans="1:16" x14ac:dyDescent="0.2">
      <c r="A15" s="366" t="s">
        <v>229</v>
      </c>
      <c r="B15" s="367" t="s">
        <v>4</v>
      </c>
      <c r="C15" s="367" t="s">
        <v>227</v>
      </c>
      <c r="D15" s="367" t="s">
        <v>223</v>
      </c>
      <c r="E15" s="368" t="s">
        <v>224</v>
      </c>
      <c r="F15" s="368" t="s">
        <v>224</v>
      </c>
      <c r="G15" s="368" t="s">
        <v>224</v>
      </c>
      <c r="H15" s="368" t="s">
        <v>224</v>
      </c>
      <c r="I15" s="382" t="s">
        <v>228</v>
      </c>
      <c r="J15" s="383">
        <v>0</v>
      </c>
      <c r="K15" s="383">
        <v>0</v>
      </c>
      <c r="L15" s="384">
        <v>0</v>
      </c>
      <c r="M15" s="385">
        <v>0</v>
      </c>
      <c r="N15" s="386">
        <v>0</v>
      </c>
      <c r="O15" s="388"/>
      <c r="P15" s="389"/>
    </row>
    <row r="16" spans="1:16" x14ac:dyDescent="0.2">
      <c r="A16" s="366" t="s">
        <v>229</v>
      </c>
      <c r="B16" s="367" t="s">
        <v>67</v>
      </c>
      <c r="C16" s="367" t="s">
        <v>227</v>
      </c>
      <c r="D16" s="367" t="s">
        <v>223</v>
      </c>
      <c r="E16" s="368" t="s">
        <v>224</v>
      </c>
      <c r="F16" s="368" t="s">
        <v>224</v>
      </c>
      <c r="G16" s="368" t="s">
        <v>224</v>
      </c>
      <c r="H16" s="368" t="s">
        <v>224</v>
      </c>
      <c r="I16" s="382" t="s">
        <v>228</v>
      </c>
      <c r="J16" s="383">
        <v>0</v>
      </c>
      <c r="K16" s="383">
        <v>0</v>
      </c>
      <c r="L16" s="384">
        <v>0</v>
      </c>
      <c r="M16" s="385">
        <v>0</v>
      </c>
      <c r="N16" s="386">
        <v>0</v>
      </c>
      <c r="O16" s="386"/>
      <c r="P16" s="387"/>
    </row>
    <row r="17" spans="1:16" x14ac:dyDescent="0.2">
      <c r="A17" s="366" t="s">
        <v>230</v>
      </c>
      <c r="B17" s="367" t="s">
        <v>67</v>
      </c>
      <c r="C17" s="367" t="s">
        <v>231</v>
      </c>
      <c r="D17" s="367" t="s">
        <v>223</v>
      </c>
      <c r="E17" s="390">
        <v>6026929</v>
      </c>
      <c r="F17" s="390">
        <v>4858726</v>
      </c>
      <c r="G17" s="390">
        <v>4801465</v>
      </c>
      <c r="H17" s="391">
        <v>5760000</v>
      </c>
      <c r="I17" s="392">
        <v>9200000</v>
      </c>
      <c r="J17" s="393">
        <v>3369154.7</v>
      </c>
      <c r="K17" s="394">
        <v>4261945.1900000004</v>
      </c>
      <c r="L17" s="395">
        <v>1374927.11</v>
      </c>
      <c r="M17" s="396">
        <v>1412775.51</v>
      </c>
      <c r="N17" s="397">
        <v>312965.84000000003</v>
      </c>
      <c r="O17" s="398"/>
      <c r="P17" s="399"/>
    </row>
    <row r="18" spans="1:16" x14ac:dyDescent="0.2">
      <c r="A18" s="366" t="s">
        <v>232</v>
      </c>
      <c r="B18" s="367" t="s">
        <v>67</v>
      </c>
      <c r="C18" s="367" t="s">
        <v>222</v>
      </c>
      <c r="D18" s="367" t="s">
        <v>223</v>
      </c>
      <c r="E18" s="400">
        <v>14280</v>
      </c>
      <c r="F18" s="400">
        <v>14280</v>
      </c>
      <c r="G18" s="400">
        <v>14280</v>
      </c>
      <c r="H18" s="401">
        <v>14280</v>
      </c>
      <c r="I18" s="402">
        <v>14280</v>
      </c>
      <c r="J18" s="403">
        <v>0</v>
      </c>
      <c r="K18" s="404">
        <v>0</v>
      </c>
      <c r="L18" s="405">
        <v>0</v>
      </c>
      <c r="M18" s="406">
        <v>0</v>
      </c>
      <c r="N18" s="407"/>
      <c r="O18" s="407"/>
      <c r="P18" s="408"/>
    </row>
    <row r="19" spans="1:16" ht="15" thickBot="1" x14ac:dyDescent="0.25">
      <c r="A19" s="366" t="s">
        <v>233</v>
      </c>
      <c r="B19" s="367" t="s">
        <v>67</v>
      </c>
      <c r="C19" s="367" t="s">
        <v>227</v>
      </c>
      <c r="D19" s="367" t="s">
        <v>223</v>
      </c>
      <c r="E19" s="400">
        <v>20492</v>
      </c>
      <c r="F19" s="400">
        <v>971505</v>
      </c>
      <c r="G19" s="400">
        <v>3837</v>
      </c>
      <c r="H19" s="368" t="s">
        <v>224</v>
      </c>
      <c r="I19" s="409"/>
      <c r="J19" s="410">
        <v>137704</v>
      </c>
      <c r="K19" s="411">
        <v>1026762</v>
      </c>
      <c r="L19" s="412">
        <v>12573148</v>
      </c>
      <c r="M19" s="413">
        <v>13719271</v>
      </c>
      <c r="N19" s="414">
        <v>1961871.67</v>
      </c>
      <c r="O19" s="415"/>
      <c r="P19" s="416"/>
    </row>
    <row r="20" spans="1:16" ht="15" thickBot="1" x14ac:dyDescent="0.25">
      <c r="A20" s="366"/>
      <c r="B20" s="367"/>
      <c r="C20" s="367"/>
      <c r="D20" s="367"/>
      <c r="E20" s="367"/>
      <c r="F20" s="367"/>
      <c r="G20" s="367"/>
      <c r="H20" s="367"/>
      <c r="I20" s="376"/>
      <c r="J20" s="417"/>
      <c r="K20" s="417"/>
      <c r="L20" s="417"/>
      <c r="M20" s="418"/>
      <c r="N20" s="419"/>
      <c r="O20" s="420"/>
      <c r="P20" s="421" t="s">
        <v>234</v>
      </c>
    </row>
    <row r="21" spans="1:16" ht="15" thickBot="1" x14ac:dyDescent="0.25">
      <c r="A21" s="422"/>
      <c r="B21" s="423"/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  <c r="O21" s="423"/>
      <c r="P21" s="423"/>
    </row>
    <row r="22" spans="1:16" ht="15" thickBot="1" x14ac:dyDescent="0.25">
      <c r="A22" s="424" t="s">
        <v>235</v>
      </c>
      <c r="B22" s="425"/>
      <c r="C22" s="425"/>
      <c r="D22" s="425"/>
      <c r="E22" s="425"/>
      <c r="F22" s="425"/>
      <c r="G22" s="425"/>
      <c r="H22" s="425"/>
      <c r="I22" s="426"/>
      <c r="J22" s="427"/>
      <c r="K22" s="427"/>
      <c r="L22" s="428"/>
      <c r="M22" s="429"/>
      <c r="N22" s="430"/>
      <c r="O22" s="430"/>
      <c r="P22" s="431"/>
    </row>
    <row r="23" spans="1:16" x14ac:dyDescent="0.2">
      <c r="A23" s="432" t="s">
        <v>236</v>
      </c>
      <c r="B23" s="367" t="s">
        <v>4</v>
      </c>
      <c r="C23" s="367" t="s">
        <v>237</v>
      </c>
      <c r="D23" s="367" t="s">
        <v>238</v>
      </c>
      <c r="E23" s="367">
        <v>33</v>
      </c>
      <c r="F23" s="367">
        <v>33</v>
      </c>
      <c r="G23" s="367">
        <v>48</v>
      </c>
      <c r="H23" s="367">
        <v>48</v>
      </c>
      <c r="I23" s="376">
        <v>47</v>
      </c>
      <c r="J23" s="377">
        <v>34</v>
      </c>
      <c r="K23" s="433">
        <f>+K24+K28+K29+K31+K35</f>
        <v>33</v>
      </c>
      <c r="L23" s="434">
        <v>28</v>
      </c>
      <c r="M23" s="435">
        <v>25</v>
      </c>
      <c r="N23" s="436">
        <v>25</v>
      </c>
      <c r="O23" s="437"/>
      <c r="P23" s="437"/>
    </row>
    <row r="24" spans="1:16" ht="24.75" customHeight="1" x14ac:dyDescent="0.2">
      <c r="A24" s="432" t="s">
        <v>239</v>
      </c>
      <c r="B24" s="367" t="s">
        <v>4</v>
      </c>
      <c r="C24" s="367" t="s">
        <v>237</v>
      </c>
      <c r="D24" s="367" t="s">
        <v>238</v>
      </c>
      <c r="E24" s="367">
        <v>16</v>
      </c>
      <c r="F24" s="367">
        <v>16</v>
      </c>
      <c r="G24" s="367">
        <v>22</v>
      </c>
      <c r="H24" s="367">
        <v>22</v>
      </c>
      <c r="I24" s="376">
        <v>19</v>
      </c>
      <c r="J24" s="377">
        <v>17</v>
      </c>
      <c r="K24" s="438">
        <f>SUM(K25:K27)</f>
        <v>16</v>
      </c>
      <c r="L24" s="439">
        <v>17</v>
      </c>
      <c r="M24" s="436">
        <v>16</v>
      </c>
      <c r="N24" s="440">
        <v>16</v>
      </c>
      <c r="O24" s="440"/>
      <c r="P24" s="440"/>
    </row>
    <row r="25" spans="1:16" x14ac:dyDescent="0.2">
      <c r="A25" s="366" t="s">
        <v>240</v>
      </c>
      <c r="B25" s="367" t="s">
        <v>4</v>
      </c>
      <c r="C25" s="367" t="s">
        <v>237</v>
      </c>
      <c r="D25" s="367" t="s">
        <v>238</v>
      </c>
      <c r="E25" s="367">
        <v>1</v>
      </c>
      <c r="F25" s="367">
        <v>1</v>
      </c>
      <c r="G25" s="367">
        <v>1</v>
      </c>
      <c r="H25" s="367">
        <v>1</v>
      </c>
      <c r="I25" s="376">
        <v>1</v>
      </c>
      <c r="J25" s="377">
        <v>2</v>
      </c>
      <c r="K25" s="438">
        <v>2</v>
      </c>
      <c r="L25" s="438">
        <v>2</v>
      </c>
      <c r="M25" s="436">
        <v>2</v>
      </c>
      <c r="N25" s="440">
        <v>2</v>
      </c>
      <c r="O25" s="440"/>
      <c r="P25" s="440"/>
    </row>
    <row r="26" spans="1:16" x14ac:dyDescent="0.2">
      <c r="A26" s="366" t="s">
        <v>241</v>
      </c>
      <c r="B26" s="367" t="s">
        <v>4</v>
      </c>
      <c r="C26" s="367" t="s">
        <v>237</v>
      </c>
      <c r="D26" s="367" t="s">
        <v>238</v>
      </c>
      <c r="E26" s="367">
        <v>5</v>
      </c>
      <c r="F26" s="367">
        <v>5</v>
      </c>
      <c r="G26" s="367">
        <v>6</v>
      </c>
      <c r="H26" s="367">
        <v>6</v>
      </c>
      <c r="I26" s="376">
        <v>5</v>
      </c>
      <c r="J26" s="377">
        <v>2</v>
      </c>
      <c r="K26" s="438">
        <v>2</v>
      </c>
      <c r="L26" s="438">
        <v>2</v>
      </c>
      <c r="M26" s="436">
        <v>2</v>
      </c>
      <c r="N26" s="440">
        <v>2</v>
      </c>
      <c r="O26" s="440"/>
      <c r="P26" s="440"/>
    </row>
    <row r="27" spans="1:16" x14ac:dyDescent="0.2">
      <c r="A27" s="366" t="s">
        <v>242</v>
      </c>
      <c r="B27" s="367" t="s">
        <v>4</v>
      </c>
      <c r="C27" s="367" t="s">
        <v>237</v>
      </c>
      <c r="D27" s="367" t="s">
        <v>238</v>
      </c>
      <c r="E27" s="367">
        <v>10</v>
      </c>
      <c r="F27" s="367">
        <v>10</v>
      </c>
      <c r="G27" s="367">
        <v>15</v>
      </c>
      <c r="H27" s="367">
        <v>15</v>
      </c>
      <c r="I27" s="376">
        <v>13</v>
      </c>
      <c r="J27" s="377">
        <v>13</v>
      </c>
      <c r="K27" s="438">
        <v>12</v>
      </c>
      <c r="L27" s="439">
        <v>13</v>
      </c>
      <c r="M27" s="436">
        <v>12</v>
      </c>
      <c r="N27" s="440">
        <v>12</v>
      </c>
      <c r="O27" s="440"/>
      <c r="P27" s="440"/>
    </row>
    <row r="28" spans="1:16" x14ac:dyDescent="0.2">
      <c r="A28" s="432" t="s">
        <v>243</v>
      </c>
      <c r="B28" s="367" t="s">
        <v>4</v>
      </c>
      <c r="C28" s="367" t="s">
        <v>237</v>
      </c>
      <c r="D28" s="367" t="s">
        <v>238</v>
      </c>
      <c r="E28" s="367">
        <v>15</v>
      </c>
      <c r="F28" s="367">
        <v>15</v>
      </c>
      <c r="G28" s="367">
        <v>24</v>
      </c>
      <c r="H28" s="367">
        <v>24</v>
      </c>
      <c r="I28" s="376">
        <v>26</v>
      </c>
      <c r="J28" s="377">
        <v>15</v>
      </c>
      <c r="K28" s="438">
        <v>14</v>
      </c>
      <c r="L28" s="439">
        <v>9</v>
      </c>
      <c r="M28" s="436">
        <v>8</v>
      </c>
      <c r="N28" s="440">
        <v>8</v>
      </c>
      <c r="O28" s="440"/>
      <c r="P28" s="440"/>
    </row>
    <row r="29" spans="1:16" x14ac:dyDescent="0.2">
      <c r="A29" s="366" t="s">
        <v>244</v>
      </c>
      <c r="B29" s="367" t="s">
        <v>4</v>
      </c>
      <c r="C29" s="367" t="s">
        <v>237</v>
      </c>
      <c r="D29" s="367" t="s">
        <v>238</v>
      </c>
      <c r="E29" s="367">
        <v>2</v>
      </c>
      <c r="F29" s="367">
        <v>2</v>
      </c>
      <c r="G29" s="367">
        <v>2</v>
      </c>
      <c r="H29" s="367">
        <v>2</v>
      </c>
      <c r="I29" s="376">
        <v>2</v>
      </c>
      <c r="J29" s="377">
        <v>1</v>
      </c>
      <c r="K29" s="438">
        <v>1</v>
      </c>
      <c r="L29" s="439">
        <v>0</v>
      </c>
      <c r="M29" s="436">
        <v>0</v>
      </c>
      <c r="N29" s="440">
        <v>0</v>
      </c>
      <c r="O29" s="440"/>
      <c r="P29" s="440"/>
    </row>
    <row r="30" spans="1:16" x14ac:dyDescent="0.2">
      <c r="A30" s="366" t="s">
        <v>245</v>
      </c>
      <c r="B30" s="367" t="s">
        <v>4</v>
      </c>
      <c r="C30" s="367" t="s">
        <v>237</v>
      </c>
      <c r="D30" s="367" t="s">
        <v>238</v>
      </c>
      <c r="E30" s="367">
        <v>35</v>
      </c>
      <c r="F30" s="367">
        <v>33</v>
      </c>
      <c r="G30" s="367">
        <v>48</v>
      </c>
      <c r="H30" s="367">
        <v>48</v>
      </c>
      <c r="I30" s="376">
        <v>47</v>
      </c>
      <c r="J30" s="377">
        <v>34</v>
      </c>
      <c r="K30" s="438">
        <f>SUM(K25:K29)</f>
        <v>31</v>
      </c>
      <c r="L30" s="439">
        <v>28</v>
      </c>
      <c r="M30" s="436">
        <v>25</v>
      </c>
      <c r="N30" s="440">
        <v>25</v>
      </c>
      <c r="O30" s="440"/>
      <c r="P30" s="440"/>
    </row>
    <row r="31" spans="1:16" x14ac:dyDescent="0.2">
      <c r="A31" s="366" t="s">
        <v>246</v>
      </c>
      <c r="B31" s="367" t="s">
        <v>4</v>
      </c>
      <c r="C31" s="367" t="s">
        <v>237</v>
      </c>
      <c r="D31" s="367" t="s">
        <v>238</v>
      </c>
      <c r="E31" s="367">
        <v>1</v>
      </c>
      <c r="F31" s="367">
        <v>1</v>
      </c>
      <c r="G31" s="367">
        <v>1</v>
      </c>
      <c r="H31" s="367">
        <v>1</v>
      </c>
      <c r="I31" s="376">
        <v>1</v>
      </c>
      <c r="J31" s="377">
        <v>1</v>
      </c>
      <c r="K31" s="438">
        <v>1</v>
      </c>
      <c r="L31" s="439">
        <v>1</v>
      </c>
      <c r="M31" s="436">
        <v>1</v>
      </c>
      <c r="N31" s="440">
        <v>1</v>
      </c>
      <c r="O31" s="440"/>
      <c r="P31" s="440"/>
    </row>
    <row r="32" spans="1:16" x14ac:dyDescent="0.2">
      <c r="A32" s="366" t="s">
        <v>247</v>
      </c>
      <c r="B32" s="367" t="s">
        <v>4</v>
      </c>
      <c r="C32" s="367" t="s">
        <v>237</v>
      </c>
      <c r="D32" s="367" t="s">
        <v>238</v>
      </c>
      <c r="E32" s="367">
        <v>6</v>
      </c>
      <c r="F32" s="367">
        <v>6</v>
      </c>
      <c r="G32" s="367">
        <v>28</v>
      </c>
      <c r="H32" s="367">
        <v>30</v>
      </c>
      <c r="I32" s="376">
        <v>30</v>
      </c>
      <c r="J32" s="377">
        <v>24</v>
      </c>
      <c r="K32" s="441">
        <v>23</v>
      </c>
      <c r="L32" s="442">
        <v>24</v>
      </c>
      <c r="M32" s="443">
        <v>21</v>
      </c>
      <c r="N32" s="436">
        <v>21</v>
      </c>
      <c r="O32" s="444"/>
      <c r="P32" s="444"/>
    </row>
    <row r="33" spans="1:16" x14ac:dyDescent="0.2">
      <c r="A33" s="366" t="s">
        <v>248</v>
      </c>
      <c r="B33" s="367" t="s">
        <v>4</v>
      </c>
      <c r="C33" s="367" t="s">
        <v>237</v>
      </c>
      <c r="D33" s="367" t="s">
        <v>238</v>
      </c>
      <c r="E33" s="367">
        <v>22</v>
      </c>
      <c r="F33" s="367">
        <v>22</v>
      </c>
      <c r="G33" s="367">
        <v>2</v>
      </c>
      <c r="H33" s="367">
        <v>2</v>
      </c>
      <c r="I33" s="376">
        <v>3</v>
      </c>
      <c r="J33" s="377">
        <v>2</v>
      </c>
      <c r="K33" s="438">
        <v>2</v>
      </c>
      <c r="L33" s="439">
        <v>0</v>
      </c>
      <c r="M33" s="436">
        <v>0</v>
      </c>
      <c r="N33" s="436">
        <v>0</v>
      </c>
      <c r="O33" s="440"/>
      <c r="P33" s="440"/>
    </row>
    <row r="34" spans="1:16" x14ac:dyDescent="0.2">
      <c r="A34" s="366" t="s">
        <v>249</v>
      </c>
      <c r="B34" s="367" t="s">
        <v>4</v>
      </c>
      <c r="C34" s="367" t="s">
        <v>237</v>
      </c>
      <c r="D34" s="367" t="s">
        <v>238</v>
      </c>
      <c r="E34" s="367">
        <v>2</v>
      </c>
      <c r="F34" s="367">
        <v>2</v>
      </c>
      <c r="G34" s="367">
        <v>4</v>
      </c>
      <c r="H34" s="367">
        <v>2</v>
      </c>
      <c r="I34" s="376">
        <v>3</v>
      </c>
      <c r="J34" s="377">
        <v>2</v>
      </c>
      <c r="K34" s="438">
        <v>3</v>
      </c>
      <c r="L34" s="439">
        <v>3</v>
      </c>
      <c r="M34" s="436">
        <v>2</v>
      </c>
      <c r="N34" s="436">
        <v>2</v>
      </c>
      <c r="O34" s="440"/>
      <c r="P34" s="440"/>
    </row>
    <row r="35" spans="1:16" x14ac:dyDescent="0.2">
      <c r="A35" s="366" t="s">
        <v>250</v>
      </c>
      <c r="B35" s="367" t="s">
        <v>4</v>
      </c>
      <c r="C35" s="367" t="s">
        <v>237</v>
      </c>
      <c r="D35" s="367" t="s">
        <v>238</v>
      </c>
      <c r="E35" s="367">
        <v>2</v>
      </c>
      <c r="F35" s="367">
        <v>2</v>
      </c>
      <c r="G35" s="367">
        <v>13</v>
      </c>
      <c r="H35" s="367">
        <v>13</v>
      </c>
      <c r="I35" s="376">
        <v>13</v>
      </c>
      <c r="J35" s="377">
        <v>1</v>
      </c>
      <c r="K35" s="438">
        <v>1</v>
      </c>
      <c r="L35" s="439">
        <v>2</v>
      </c>
      <c r="M35" s="436">
        <v>2</v>
      </c>
      <c r="N35" s="436">
        <v>2</v>
      </c>
      <c r="O35" s="440"/>
      <c r="P35" s="440"/>
    </row>
    <row r="36" spans="1:16" x14ac:dyDescent="0.2">
      <c r="A36" s="366" t="s">
        <v>251</v>
      </c>
      <c r="B36" s="367" t="s">
        <v>4</v>
      </c>
      <c r="C36" s="367" t="s">
        <v>237</v>
      </c>
      <c r="D36" s="367" t="s">
        <v>238</v>
      </c>
      <c r="E36" s="367">
        <v>0</v>
      </c>
      <c r="F36" s="367">
        <v>0</v>
      </c>
      <c r="G36" s="367">
        <v>0</v>
      </c>
      <c r="H36" s="367">
        <v>0</v>
      </c>
      <c r="I36" s="376">
        <v>0</v>
      </c>
      <c r="J36" s="377">
        <v>0</v>
      </c>
      <c r="K36" s="438">
        <v>0</v>
      </c>
      <c r="L36" s="439">
        <v>0</v>
      </c>
      <c r="M36" s="436">
        <v>0</v>
      </c>
      <c r="N36" s="436">
        <v>0</v>
      </c>
      <c r="O36" s="440"/>
      <c r="P36" s="440"/>
    </row>
    <row r="37" spans="1:16" x14ac:dyDescent="0.2">
      <c r="A37" s="366" t="s">
        <v>252</v>
      </c>
      <c r="B37" s="367" t="s">
        <v>4</v>
      </c>
      <c r="C37" s="367"/>
      <c r="D37" s="367" t="s">
        <v>238</v>
      </c>
      <c r="E37" s="367">
        <v>2</v>
      </c>
      <c r="F37" s="367">
        <v>2</v>
      </c>
      <c r="G37" s="367">
        <v>2</v>
      </c>
      <c r="H37" s="367">
        <v>2</v>
      </c>
      <c r="I37" s="376">
        <v>0</v>
      </c>
      <c r="J37" s="377">
        <v>0</v>
      </c>
      <c r="K37" s="438">
        <v>0</v>
      </c>
      <c r="L37" s="439">
        <v>0</v>
      </c>
      <c r="M37" s="436">
        <v>0</v>
      </c>
      <c r="N37" s="436">
        <v>0</v>
      </c>
      <c r="O37" s="440"/>
      <c r="P37" s="440"/>
    </row>
    <row r="38" spans="1:16" x14ac:dyDescent="0.2">
      <c r="A38" s="424" t="s">
        <v>253</v>
      </c>
      <c r="B38" s="425"/>
      <c r="C38" s="425"/>
      <c r="D38" s="425"/>
      <c r="E38" s="425"/>
      <c r="F38" s="425"/>
      <c r="G38" s="425"/>
      <c r="H38" s="425"/>
      <c r="I38" s="426"/>
      <c r="J38" s="445"/>
      <c r="K38" s="445"/>
      <c r="L38" s="445"/>
      <c r="M38" s="446"/>
      <c r="N38" s="447"/>
      <c r="O38" s="425"/>
      <c r="P38" s="446"/>
    </row>
    <row r="39" spans="1:16" x14ac:dyDescent="0.2">
      <c r="A39" s="432" t="s">
        <v>254</v>
      </c>
      <c r="B39" s="367" t="s">
        <v>4</v>
      </c>
      <c r="C39" s="367" t="s">
        <v>237</v>
      </c>
      <c r="D39" s="367" t="s">
        <v>223</v>
      </c>
      <c r="E39" s="367">
        <v>0</v>
      </c>
      <c r="F39" s="367">
        <v>0</v>
      </c>
      <c r="G39" s="367">
        <v>0</v>
      </c>
      <c r="H39" s="367">
        <v>0</v>
      </c>
      <c r="I39" s="376">
        <v>0</v>
      </c>
      <c r="J39" s="377">
        <v>0</v>
      </c>
      <c r="K39" s="438">
        <v>0</v>
      </c>
      <c r="L39" s="438">
        <v>0</v>
      </c>
      <c r="M39" s="448">
        <v>0</v>
      </c>
      <c r="N39" s="449">
        <v>0</v>
      </c>
      <c r="O39" s="440"/>
      <c r="P39" s="381"/>
    </row>
    <row r="40" spans="1:16" x14ac:dyDescent="0.2">
      <c r="A40" s="432" t="s">
        <v>255</v>
      </c>
      <c r="B40" s="367" t="s">
        <v>4</v>
      </c>
      <c r="C40" s="367" t="s">
        <v>237</v>
      </c>
      <c r="D40" s="367" t="s">
        <v>238</v>
      </c>
      <c r="E40" s="367">
        <v>77</v>
      </c>
      <c r="F40" s="367">
        <v>77</v>
      </c>
      <c r="G40" s="367">
        <v>83</v>
      </c>
      <c r="H40" s="367">
        <v>111</v>
      </c>
      <c r="I40" s="376">
        <v>99</v>
      </c>
      <c r="J40" s="377">
        <v>109</v>
      </c>
      <c r="K40" s="438">
        <v>109</v>
      </c>
      <c r="L40" s="438">
        <v>109</v>
      </c>
      <c r="M40" s="448">
        <v>109</v>
      </c>
      <c r="N40" s="436">
        <v>109</v>
      </c>
      <c r="O40" s="440"/>
      <c r="P40" s="381"/>
    </row>
    <row r="41" spans="1:16" x14ac:dyDescent="0.2">
      <c r="A41" s="366" t="s">
        <v>256</v>
      </c>
      <c r="B41" s="367" t="s">
        <v>4</v>
      </c>
      <c r="C41" s="367" t="s">
        <v>237</v>
      </c>
      <c r="D41" s="367" t="s">
        <v>238</v>
      </c>
      <c r="E41" s="367">
        <v>58</v>
      </c>
      <c r="F41" s="367">
        <v>58</v>
      </c>
      <c r="G41" s="367">
        <v>64</v>
      </c>
      <c r="H41" s="367">
        <v>87</v>
      </c>
      <c r="I41" s="376">
        <v>80</v>
      </c>
      <c r="J41" s="377">
        <v>78</v>
      </c>
      <c r="K41" s="438">
        <f>78+14+26</f>
        <v>118</v>
      </c>
      <c r="L41" s="438">
        <v>118</v>
      </c>
      <c r="M41" s="448">
        <v>118</v>
      </c>
      <c r="N41" s="436">
        <v>118</v>
      </c>
      <c r="O41" s="440"/>
      <c r="P41" s="381"/>
    </row>
    <row r="42" spans="1:16" ht="15" thickBot="1" x14ac:dyDescent="0.25">
      <c r="A42" s="450" t="s">
        <v>257</v>
      </c>
      <c r="B42" s="451" t="s">
        <v>4</v>
      </c>
      <c r="C42" s="451" t="s">
        <v>237</v>
      </c>
      <c r="D42" s="451" t="s">
        <v>238</v>
      </c>
      <c r="E42" s="451">
        <v>19</v>
      </c>
      <c r="F42" s="451">
        <v>19</v>
      </c>
      <c r="G42" s="451">
        <v>19</v>
      </c>
      <c r="H42" s="451">
        <v>24</v>
      </c>
      <c r="I42" s="452">
        <v>19</v>
      </c>
      <c r="J42" s="417">
        <v>31</v>
      </c>
      <c r="K42" s="453">
        <f>31+4</f>
        <v>35</v>
      </c>
      <c r="L42" s="453">
        <v>35</v>
      </c>
      <c r="M42" s="454">
        <v>35</v>
      </c>
      <c r="N42" s="455">
        <v>35</v>
      </c>
      <c r="O42" s="456"/>
      <c r="P42" s="457"/>
    </row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79" max="16383" man="1"/>
    <brk id="10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O116"/>
  <sheetViews>
    <sheetView zoomScaleNormal="75" zoomScaleSheetLayoutView="100" workbookViewId="0">
      <selection activeCell="A102" sqref="A10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2" t="s">
        <v>27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4"/>
    </row>
    <row r="2" spans="1:15" s="1" customFormat="1" ht="15" customHeight="1" x14ac:dyDescent="0.25">
      <c r="A2" s="477" t="s">
        <v>258</v>
      </c>
      <c r="B2" s="478"/>
      <c r="C2" s="478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259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9" t="s">
        <v>3</v>
      </c>
      <c r="B7" s="482" t="s">
        <v>0</v>
      </c>
      <c r="C7" s="482" t="s">
        <v>1</v>
      </c>
      <c r="D7" s="133"/>
      <c r="E7" s="133"/>
      <c r="F7" s="475"/>
      <c r="G7" s="475"/>
      <c r="H7" s="475"/>
      <c r="I7" s="475"/>
      <c r="J7" s="475"/>
      <c r="K7" s="476"/>
      <c r="L7" s="69"/>
      <c r="M7" s="4"/>
      <c r="N7" s="4"/>
    </row>
    <row r="8" spans="1:15" x14ac:dyDescent="0.2">
      <c r="A8" s="480"/>
      <c r="B8" s="483"/>
      <c r="C8" s="483"/>
      <c r="D8" s="134"/>
      <c r="E8" s="134">
        <v>2006</v>
      </c>
      <c r="F8" s="3">
        <v>2018</v>
      </c>
      <c r="G8" s="3">
        <v>2019</v>
      </c>
      <c r="H8" s="485">
        <v>2019</v>
      </c>
      <c r="I8" s="486"/>
      <c r="J8" s="486"/>
      <c r="K8" s="487"/>
      <c r="L8" s="136">
        <v>2015</v>
      </c>
      <c r="M8" s="5">
        <v>2016</v>
      </c>
      <c r="N8" s="5"/>
    </row>
    <row r="9" spans="1:15" ht="33.75" customHeight="1" thickBot="1" x14ac:dyDescent="0.25">
      <c r="A9" s="481"/>
      <c r="B9" s="484"/>
      <c r="C9" s="484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260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37" customFormat="1" x14ac:dyDescent="0.2">
      <c r="A11" s="52" t="s">
        <v>261</v>
      </c>
      <c r="B11" s="31" t="s">
        <v>4</v>
      </c>
      <c r="C11" s="31" t="s">
        <v>262</v>
      </c>
      <c r="D11" s="31"/>
      <c r="E11" s="32"/>
      <c r="F11" s="53">
        <v>522</v>
      </c>
      <c r="G11" s="85">
        <v>500</v>
      </c>
      <c r="H11" s="85">
        <v>200</v>
      </c>
      <c r="I11" s="53">
        <v>150</v>
      </c>
      <c r="J11" s="54"/>
      <c r="K11" s="83"/>
      <c r="L11" s="458"/>
      <c r="M11" s="138"/>
      <c r="N11" s="139"/>
      <c r="O11" s="120"/>
    </row>
    <row r="12" spans="1:15" s="137" customFormat="1" ht="13.5" thickBot="1" x14ac:dyDescent="0.25">
      <c r="A12" s="459" t="s">
        <v>263</v>
      </c>
      <c r="B12" s="460" t="s">
        <v>4</v>
      </c>
      <c r="C12" s="460" t="s">
        <v>262</v>
      </c>
      <c r="D12" s="460"/>
      <c r="E12" s="461"/>
      <c r="F12" s="462">
        <v>3500</v>
      </c>
      <c r="G12" s="463">
        <v>3500</v>
      </c>
      <c r="H12" s="463">
        <v>1600</v>
      </c>
      <c r="I12" s="462">
        <v>1500</v>
      </c>
      <c r="J12" s="464"/>
      <c r="K12" s="465"/>
      <c r="L12" s="466"/>
      <c r="M12" s="467"/>
      <c r="N12" s="468"/>
      <c r="O12" s="120"/>
    </row>
    <row r="13" spans="1:15" ht="27" customHeight="1" thickBot="1" x14ac:dyDescent="0.25">
      <c r="A13" s="515"/>
      <c r="B13" s="516"/>
      <c r="C13" s="516"/>
      <c r="D13" s="516"/>
      <c r="E13" s="516"/>
      <c r="F13" s="516"/>
      <c r="G13" s="516"/>
      <c r="H13" s="516"/>
      <c r="I13" s="516"/>
      <c r="J13" s="516"/>
      <c r="K13" s="517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116"/>
  <sheetViews>
    <sheetView topLeftCell="D19" workbookViewId="0">
      <selection activeCell="A102" sqref="A102"/>
    </sheetView>
  </sheetViews>
  <sheetFormatPr baseColWidth="10" defaultRowHeight="15" x14ac:dyDescent="0.25"/>
  <cols>
    <col min="1" max="1" width="12.5703125" style="140" customWidth="1"/>
    <col min="2" max="2" width="51.28515625" style="140" customWidth="1"/>
    <col min="3" max="3" width="9.85546875" style="140" customWidth="1"/>
    <col min="4" max="4" width="11" style="140" customWidth="1"/>
    <col min="5" max="6" width="17.5703125" style="140" bestFit="1" customWidth="1"/>
    <col min="7" max="7" width="17.5703125" style="172" bestFit="1" customWidth="1"/>
    <col min="8" max="8" width="17.5703125" style="140" bestFit="1" customWidth="1"/>
    <col min="9" max="9" width="18.140625" style="140" customWidth="1"/>
    <col min="10" max="10" width="14.140625" style="140" bestFit="1" customWidth="1"/>
    <col min="11" max="11" width="14.42578125" style="140" bestFit="1" customWidth="1"/>
    <col min="12" max="12" width="12.42578125" style="140" customWidth="1"/>
    <col min="13" max="13" width="17.5703125" style="140" bestFit="1" customWidth="1"/>
    <col min="14" max="14" width="17.5703125" style="140" customWidth="1"/>
    <col min="15" max="15" width="17.5703125" style="140" bestFit="1" customWidth="1"/>
    <col min="16" max="16384" width="11.42578125" style="140"/>
  </cols>
  <sheetData>
    <row r="1" spans="1:16" x14ac:dyDescent="0.25">
      <c r="A1" s="521" t="s">
        <v>49</v>
      </c>
      <c r="B1" s="522"/>
      <c r="C1" s="523" t="s">
        <v>50</v>
      </c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5"/>
    </row>
    <row r="2" spans="1:16" x14ac:dyDescent="0.25">
      <c r="A2" s="521" t="s">
        <v>51</v>
      </c>
      <c r="B2" s="522"/>
      <c r="C2" s="526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8"/>
    </row>
    <row r="3" spans="1:16" x14ac:dyDescent="0.25">
      <c r="A3" s="521" t="s">
        <v>52</v>
      </c>
      <c r="B3" s="522"/>
      <c r="C3" s="529" t="s">
        <v>53</v>
      </c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1"/>
    </row>
    <row r="4" spans="1:16" x14ac:dyDescent="0.25">
      <c r="A4" s="520" t="s">
        <v>54</v>
      </c>
      <c r="B4" s="532"/>
      <c r="C4" s="534" t="s">
        <v>55</v>
      </c>
      <c r="D4" s="534" t="s">
        <v>56</v>
      </c>
      <c r="E4" s="518">
        <v>2017</v>
      </c>
      <c r="F4" s="518">
        <v>2018</v>
      </c>
      <c r="G4" s="518">
        <v>2019</v>
      </c>
      <c r="H4" s="523">
        <v>2019</v>
      </c>
      <c r="I4" s="524"/>
      <c r="J4" s="524"/>
      <c r="K4" s="524"/>
      <c r="L4" s="540">
        <v>2019</v>
      </c>
      <c r="M4" s="518">
        <v>2020</v>
      </c>
      <c r="N4" s="518">
        <v>2021</v>
      </c>
    </row>
    <row r="5" spans="1:16" x14ac:dyDescent="0.25">
      <c r="A5" s="533"/>
      <c r="B5" s="532"/>
      <c r="C5" s="535"/>
      <c r="D5" s="536"/>
      <c r="E5" s="519"/>
      <c r="F5" s="519"/>
      <c r="G5" s="519"/>
      <c r="H5" s="529"/>
      <c r="I5" s="530"/>
      <c r="J5" s="530"/>
      <c r="K5" s="530"/>
      <c r="L5" s="540"/>
      <c r="M5" s="519"/>
      <c r="N5" s="519"/>
    </row>
    <row r="6" spans="1:16" ht="25.5" x14ac:dyDescent="0.25">
      <c r="A6" s="533"/>
      <c r="B6" s="532"/>
      <c r="C6" s="535"/>
      <c r="D6" s="536"/>
      <c r="E6" s="141" t="s">
        <v>57</v>
      </c>
      <c r="F6" s="141" t="s">
        <v>57</v>
      </c>
      <c r="G6" s="141" t="s">
        <v>58</v>
      </c>
      <c r="H6" s="141" t="s">
        <v>59</v>
      </c>
      <c r="I6" s="141" t="s">
        <v>60</v>
      </c>
      <c r="J6" s="141" t="s">
        <v>61</v>
      </c>
      <c r="K6" s="141" t="s">
        <v>62</v>
      </c>
      <c r="L6" s="141" t="s">
        <v>57</v>
      </c>
      <c r="M6" s="141" t="s">
        <v>58</v>
      </c>
      <c r="N6" s="141" t="s">
        <v>58</v>
      </c>
    </row>
    <row r="7" spans="1:16" x14ac:dyDescent="0.25">
      <c r="A7" s="520" t="s">
        <v>63</v>
      </c>
      <c r="B7" s="142" t="s">
        <v>64</v>
      </c>
      <c r="C7" s="143" t="s">
        <v>4</v>
      </c>
      <c r="D7" s="143" t="s">
        <v>65</v>
      </c>
      <c r="E7" s="144">
        <v>26095018</v>
      </c>
      <c r="F7" s="144">
        <v>25811061</v>
      </c>
      <c r="G7" s="145">
        <v>25953039</v>
      </c>
      <c r="H7" s="146">
        <v>6352273</v>
      </c>
      <c r="I7" s="147">
        <v>6853058</v>
      </c>
      <c r="J7" s="147"/>
      <c r="K7" s="148"/>
      <c r="L7" s="148"/>
      <c r="M7" s="145">
        <v>28548342</v>
      </c>
      <c r="N7" s="145">
        <v>31403176.200000003</v>
      </c>
      <c r="O7" s="149"/>
      <c r="P7" s="150"/>
    </row>
    <row r="8" spans="1:16" x14ac:dyDescent="0.25">
      <c r="A8" s="520"/>
      <c r="B8" s="142" t="s">
        <v>66</v>
      </c>
      <c r="C8" s="143" t="s">
        <v>67</v>
      </c>
      <c r="D8" s="143" t="s">
        <v>65</v>
      </c>
      <c r="E8" s="144">
        <v>1684508702.76</v>
      </c>
      <c r="F8" s="144">
        <v>2042980576.6799998</v>
      </c>
      <c r="G8" s="148">
        <v>2477737057</v>
      </c>
      <c r="H8" s="148">
        <v>562810577</v>
      </c>
      <c r="I8" s="148">
        <v>665154540.0999999</v>
      </c>
      <c r="J8" s="148"/>
      <c r="K8" s="148"/>
      <c r="L8" s="148"/>
      <c r="M8" s="148">
        <v>3005011890.5752358</v>
      </c>
      <c r="N8" s="148">
        <v>3644493444.930768</v>
      </c>
      <c r="O8" s="149"/>
      <c r="P8" s="150"/>
    </row>
    <row r="9" spans="1:16" x14ac:dyDescent="0.25">
      <c r="A9" s="520"/>
      <c r="B9" s="142" t="s">
        <v>68</v>
      </c>
      <c r="C9" s="143" t="s">
        <v>67</v>
      </c>
      <c r="D9" s="143" t="s">
        <v>65</v>
      </c>
      <c r="E9" s="144">
        <v>126562714</v>
      </c>
      <c r="F9" s="144">
        <v>147731312</v>
      </c>
      <c r="G9" s="148">
        <v>172440522</v>
      </c>
      <c r="H9" s="151">
        <v>41926225</v>
      </c>
      <c r="I9" s="148">
        <v>45960875</v>
      </c>
      <c r="J9" s="152"/>
      <c r="K9" s="148"/>
      <c r="L9" s="148"/>
      <c r="M9" s="148">
        <v>201282540.10912615</v>
      </c>
      <c r="N9" s="148">
        <v>234948610.00700277</v>
      </c>
      <c r="O9" s="149"/>
      <c r="P9" s="150"/>
    </row>
    <row r="10" spans="1:16" x14ac:dyDescent="0.25">
      <c r="A10" s="520"/>
      <c r="B10" s="153" t="s">
        <v>69</v>
      </c>
      <c r="C10" s="154" t="s">
        <v>4</v>
      </c>
      <c r="D10" s="154" t="s">
        <v>65</v>
      </c>
      <c r="E10" s="155">
        <v>615</v>
      </c>
      <c r="F10" s="155">
        <v>639</v>
      </c>
      <c r="G10" s="155">
        <v>652.18053299999997</v>
      </c>
      <c r="H10" s="155">
        <v>621</v>
      </c>
      <c r="I10" s="155">
        <v>603</v>
      </c>
      <c r="J10" s="155"/>
      <c r="K10" s="155"/>
      <c r="L10" s="155"/>
      <c r="M10" s="155">
        <v>676</v>
      </c>
      <c r="N10" s="155">
        <v>743.6</v>
      </c>
      <c r="O10" s="149"/>
    </row>
    <row r="11" spans="1:16" x14ac:dyDescent="0.25">
      <c r="A11" s="520"/>
      <c r="B11" s="142" t="s">
        <v>70</v>
      </c>
      <c r="C11" s="143" t="s">
        <v>67</v>
      </c>
      <c r="D11" s="143" t="s">
        <v>65</v>
      </c>
      <c r="E11" s="144">
        <v>1021760739</v>
      </c>
      <c r="F11" s="144">
        <v>1194437784</v>
      </c>
      <c r="G11" s="148">
        <v>1396297161.7436855</v>
      </c>
      <c r="H11" s="148">
        <v>348124495</v>
      </c>
      <c r="I11" s="148">
        <v>412964685</v>
      </c>
      <c r="J11" s="156"/>
      <c r="K11" s="156"/>
      <c r="L11" s="148"/>
      <c r="M11" s="148">
        <v>1632270671.6162219</v>
      </c>
      <c r="N11" s="148">
        <v>1908123584.5894759</v>
      </c>
      <c r="O11" s="149"/>
    </row>
    <row r="12" spans="1:16" x14ac:dyDescent="0.25">
      <c r="A12" s="520"/>
      <c r="B12" s="142" t="s">
        <v>71</v>
      </c>
      <c r="C12" s="143" t="s">
        <v>72</v>
      </c>
      <c r="D12" s="143" t="s">
        <v>65</v>
      </c>
      <c r="E12" s="144">
        <v>1661399.5756097562</v>
      </c>
      <c r="F12" s="144">
        <v>1869229.7089201878</v>
      </c>
      <c r="G12" s="148">
        <v>2140967.2492381576</v>
      </c>
      <c r="H12" s="148">
        <v>560586.94847020938</v>
      </c>
      <c r="I12" s="157">
        <v>684850.22388059704</v>
      </c>
      <c r="J12" s="157"/>
      <c r="K12" s="157"/>
      <c r="L12" s="148"/>
      <c r="M12" s="148">
        <v>2414601.5852310974</v>
      </c>
      <c r="N12" s="148">
        <v>2566061.8404914951</v>
      </c>
      <c r="O12" s="149"/>
    </row>
    <row r="13" spans="1:16" x14ac:dyDescent="0.25">
      <c r="A13" s="520"/>
      <c r="B13" s="153" t="s">
        <v>73</v>
      </c>
      <c r="C13" s="154" t="s">
        <v>4</v>
      </c>
      <c r="D13" s="154" t="s">
        <v>65</v>
      </c>
      <c r="E13" s="155">
        <v>1151</v>
      </c>
      <c r="F13" s="155">
        <v>1148</v>
      </c>
      <c r="G13" s="158">
        <v>1276</v>
      </c>
      <c r="H13" s="158">
        <v>1148</v>
      </c>
      <c r="I13" s="155">
        <v>1148</v>
      </c>
      <c r="J13" s="155"/>
      <c r="K13" s="155"/>
      <c r="L13" s="155"/>
      <c r="M13" s="155">
        <v>1403.6000000000001</v>
      </c>
      <c r="N13" s="155">
        <v>1404</v>
      </c>
      <c r="O13" s="149"/>
    </row>
    <row r="14" spans="1:16" x14ac:dyDescent="0.25">
      <c r="A14" s="520"/>
      <c r="B14" s="142" t="s">
        <v>74</v>
      </c>
      <c r="C14" s="143" t="s">
        <v>67</v>
      </c>
      <c r="D14" s="143" t="s">
        <v>65</v>
      </c>
      <c r="E14" s="159">
        <v>2151216586</v>
      </c>
      <c r="F14" s="159">
        <v>2397910459</v>
      </c>
      <c r="G14" s="148">
        <v>2672894308.6447506</v>
      </c>
      <c r="H14" s="156">
        <v>659940883</v>
      </c>
      <c r="I14" s="156">
        <v>794726372</v>
      </c>
      <c r="J14" s="156"/>
      <c r="K14" s="156"/>
      <c r="L14" s="156"/>
      <c r="M14" s="156">
        <v>2979412328.9177828</v>
      </c>
      <c r="N14" s="148">
        <v>3321080746.4393077</v>
      </c>
      <c r="O14" s="149"/>
    </row>
    <row r="15" spans="1:16" x14ac:dyDescent="0.25">
      <c r="A15" s="520"/>
      <c r="B15" s="142" t="s">
        <v>75</v>
      </c>
      <c r="C15" s="143" t="s">
        <v>72</v>
      </c>
      <c r="D15" s="143" t="s">
        <v>76</v>
      </c>
      <c r="E15" s="159">
        <v>1868997.9026933101</v>
      </c>
      <c r="F15" s="159">
        <v>2088772.1768292682</v>
      </c>
      <c r="G15" s="156">
        <v>2094744.7559911839</v>
      </c>
      <c r="H15" s="156">
        <v>574861.39634146343</v>
      </c>
      <c r="I15" s="156">
        <v>692270.35888501746</v>
      </c>
      <c r="J15" s="156"/>
      <c r="K15" s="156"/>
      <c r="L15" s="156"/>
      <c r="M15" s="156">
        <v>2122693.3092888161</v>
      </c>
      <c r="N15" s="148">
        <v>2365442.1270935242</v>
      </c>
      <c r="O15" s="149"/>
    </row>
    <row r="16" spans="1:16" x14ac:dyDescent="0.25">
      <c r="A16" s="520"/>
      <c r="B16" s="142" t="s">
        <v>77</v>
      </c>
      <c r="C16" s="143" t="s">
        <v>4</v>
      </c>
      <c r="D16" s="160" t="s">
        <v>65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60"/>
      <c r="K16" s="160"/>
      <c r="L16" s="160"/>
      <c r="M16" s="160">
        <v>0</v>
      </c>
      <c r="N16" s="160">
        <v>0</v>
      </c>
      <c r="O16" s="149"/>
    </row>
    <row r="17" spans="1:16" x14ac:dyDescent="0.25">
      <c r="A17" s="520"/>
      <c r="B17" s="142" t="s">
        <v>78</v>
      </c>
      <c r="C17" s="143" t="s">
        <v>4</v>
      </c>
      <c r="D17" s="143" t="s">
        <v>65</v>
      </c>
      <c r="E17" s="144">
        <v>19</v>
      </c>
      <c r="F17" s="144">
        <v>19</v>
      </c>
      <c r="G17" s="144">
        <v>20</v>
      </c>
      <c r="H17" s="161">
        <v>0</v>
      </c>
      <c r="I17" s="144">
        <v>6</v>
      </c>
      <c r="J17" s="144"/>
      <c r="K17" s="144"/>
      <c r="L17" s="162"/>
      <c r="M17" s="144">
        <v>20</v>
      </c>
      <c r="N17" s="144">
        <v>20</v>
      </c>
      <c r="O17" s="149"/>
    </row>
    <row r="18" spans="1:16" x14ac:dyDescent="0.25">
      <c r="A18" s="520"/>
      <c r="B18" s="142" t="s">
        <v>79</v>
      </c>
      <c r="C18" s="163" t="s">
        <v>67</v>
      </c>
      <c r="D18" s="163" t="s">
        <v>65</v>
      </c>
      <c r="E18" s="164">
        <v>4086359.05</v>
      </c>
      <c r="F18" s="164">
        <v>4746993.5999999996</v>
      </c>
      <c r="G18" s="148">
        <v>5514431.7870063223</v>
      </c>
      <c r="H18" s="148">
        <v>0</v>
      </c>
      <c r="I18" s="148">
        <v>2541723.5699999998</v>
      </c>
      <c r="J18" s="157"/>
      <c r="K18" s="157"/>
      <c r="L18" s="157"/>
      <c r="M18" s="165">
        <v>6405940.3689833805</v>
      </c>
      <c r="N18" s="148">
        <v>7441577.590580482</v>
      </c>
      <c r="O18" s="149"/>
    </row>
    <row r="19" spans="1:16" x14ac:dyDescent="0.25">
      <c r="A19" s="520"/>
      <c r="B19" s="142" t="s">
        <v>80</v>
      </c>
      <c r="C19" s="143" t="s">
        <v>4</v>
      </c>
      <c r="D19" s="143" t="s">
        <v>65</v>
      </c>
      <c r="E19" s="144">
        <v>351</v>
      </c>
      <c r="F19" s="144">
        <v>335</v>
      </c>
      <c r="G19" s="164">
        <v>400</v>
      </c>
      <c r="H19" s="161">
        <v>95</v>
      </c>
      <c r="I19" s="144">
        <v>100</v>
      </c>
      <c r="J19" s="144"/>
      <c r="K19" s="144"/>
      <c r="L19" s="144"/>
      <c r="M19" s="144">
        <v>410</v>
      </c>
      <c r="N19" s="144">
        <v>410</v>
      </c>
      <c r="O19" s="149"/>
      <c r="P19" s="166"/>
    </row>
    <row r="20" spans="1:16" x14ac:dyDescent="0.25">
      <c r="A20" s="520"/>
      <c r="B20" s="142" t="s">
        <v>81</v>
      </c>
      <c r="C20" s="143" t="s">
        <v>4</v>
      </c>
      <c r="D20" s="143" t="s">
        <v>65</v>
      </c>
      <c r="E20" s="144">
        <v>353</v>
      </c>
      <c r="F20" s="144">
        <v>390</v>
      </c>
      <c r="G20" s="164">
        <v>390</v>
      </c>
      <c r="H20" s="161">
        <v>85</v>
      </c>
      <c r="I20" s="144">
        <v>95</v>
      </c>
      <c r="J20" s="144"/>
      <c r="K20" s="144"/>
      <c r="L20" s="144"/>
      <c r="M20" s="144">
        <v>400</v>
      </c>
      <c r="N20" s="144">
        <v>400</v>
      </c>
      <c r="O20" s="149"/>
    </row>
    <row r="21" spans="1:16" x14ac:dyDescent="0.25">
      <c r="A21" s="537" t="s">
        <v>82</v>
      </c>
      <c r="B21" s="153" t="s">
        <v>83</v>
      </c>
      <c r="C21" s="154"/>
      <c r="D21" s="167"/>
      <c r="E21" s="154"/>
      <c r="F21" s="154"/>
      <c r="G21" s="168"/>
      <c r="H21" s="169"/>
      <c r="I21" s="154"/>
      <c r="J21" s="154"/>
      <c r="K21" s="154"/>
      <c r="L21" s="154"/>
      <c r="M21" s="154"/>
      <c r="N21" s="154"/>
      <c r="O21" s="149"/>
    </row>
    <row r="22" spans="1:16" x14ac:dyDescent="0.25">
      <c r="A22" s="537"/>
      <c r="B22" s="142" t="s">
        <v>84</v>
      </c>
      <c r="C22" s="163" t="s">
        <v>4</v>
      </c>
      <c r="D22" s="163" t="s">
        <v>65</v>
      </c>
      <c r="E22" s="164">
        <v>602</v>
      </c>
      <c r="F22" s="164">
        <v>580</v>
      </c>
      <c r="G22" s="164">
        <v>520</v>
      </c>
      <c r="H22" s="170">
        <v>584</v>
      </c>
      <c r="I22" s="144">
        <v>582</v>
      </c>
      <c r="J22" s="164"/>
      <c r="K22" s="164"/>
      <c r="L22" s="164"/>
      <c r="M22" s="164">
        <v>480</v>
      </c>
      <c r="N22" s="164">
        <v>480</v>
      </c>
      <c r="O22" s="149"/>
    </row>
    <row r="23" spans="1:16" x14ac:dyDescent="0.25">
      <c r="A23" s="537"/>
      <c r="B23" s="142" t="s">
        <v>85</v>
      </c>
      <c r="C23" s="163" t="s">
        <v>4</v>
      </c>
      <c r="D23" s="163" t="s">
        <v>65</v>
      </c>
      <c r="E23" s="164">
        <v>70</v>
      </c>
      <c r="F23" s="164">
        <v>70</v>
      </c>
      <c r="G23" s="164">
        <v>62</v>
      </c>
      <c r="H23" s="170">
        <v>70</v>
      </c>
      <c r="I23" s="144">
        <v>70</v>
      </c>
      <c r="J23" s="164"/>
      <c r="K23" s="164"/>
      <c r="L23" s="164"/>
      <c r="M23" s="164">
        <v>58</v>
      </c>
      <c r="N23" s="164">
        <v>58</v>
      </c>
      <c r="O23" s="149"/>
    </row>
    <row r="24" spans="1:16" ht="24.75" customHeight="1" x14ac:dyDescent="0.25">
      <c r="A24" s="537"/>
      <c r="B24" s="142" t="s">
        <v>86</v>
      </c>
      <c r="C24" s="163" t="s">
        <v>4</v>
      </c>
      <c r="D24" s="163" t="s">
        <v>65</v>
      </c>
      <c r="E24" s="164">
        <v>112</v>
      </c>
      <c r="F24" s="164">
        <v>106</v>
      </c>
      <c r="G24" s="164">
        <v>88</v>
      </c>
      <c r="H24" s="170">
        <v>104</v>
      </c>
      <c r="I24" s="144">
        <v>104</v>
      </c>
      <c r="J24" s="164"/>
      <c r="K24" s="164"/>
      <c r="L24" s="164"/>
      <c r="M24" s="164">
        <v>76</v>
      </c>
      <c r="N24" s="164">
        <v>76</v>
      </c>
      <c r="O24" s="149"/>
    </row>
    <row r="25" spans="1:16" x14ac:dyDescent="0.25">
      <c r="A25" s="537"/>
      <c r="B25" s="142" t="s">
        <v>87</v>
      </c>
      <c r="C25" s="163" t="s">
        <v>4</v>
      </c>
      <c r="D25" s="163" t="s">
        <v>65</v>
      </c>
      <c r="E25" s="164">
        <v>461</v>
      </c>
      <c r="F25" s="164">
        <v>459</v>
      </c>
      <c r="G25" s="164">
        <v>432</v>
      </c>
      <c r="H25" s="170">
        <v>444</v>
      </c>
      <c r="I25" s="144">
        <v>442</v>
      </c>
      <c r="J25" s="164"/>
      <c r="K25" s="164"/>
      <c r="L25" s="164"/>
      <c r="M25" s="164">
        <v>404</v>
      </c>
      <c r="N25" s="164">
        <v>404</v>
      </c>
      <c r="O25" s="149"/>
    </row>
    <row r="26" spans="1:16" x14ac:dyDescent="0.25">
      <c r="A26" s="537"/>
      <c r="B26" s="142" t="s">
        <v>88</v>
      </c>
      <c r="C26" s="163" t="s">
        <v>4</v>
      </c>
      <c r="D26" s="163" t="s">
        <v>65</v>
      </c>
      <c r="E26" s="164">
        <v>602</v>
      </c>
      <c r="F26" s="164">
        <v>580</v>
      </c>
      <c r="G26" s="164">
        <v>534</v>
      </c>
      <c r="H26" s="170">
        <v>586</v>
      </c>
      <c r="I26" s="170">
        <v>584</v>
      </c>
      <c r="J26" s="170"/>
      <c r="K26" s="164"/>
      <c r="L26" s="164"/>
      <c r="M26" s="164">
        <v>493</v>
      </c>
      <c r="N26" s="164">
        <v>493</v>
      </c>
      <c r="O26" s="149"/>
    </row>
    <row r="27" spans="1:16" x14ac:dyDescent="0.25">
      <c r="A27" s="537"/>
      <c r="B27" s="142" t="s">
        <v>89</v>
      </c>
      <c r="C27" s="163" t="s">
        <v>4</v>
      </c>
      <c r="D27" s="163" t="s">
        <v>65</v>
      </c>
      <c r="E27" s="164">
        <v>4</v>
      </c>
      <c r="F27" s="164">
        <v>3</v>
      </c>
      <c r="G27" s="164">
        <v>4</v>
      </c>
      <c r="H27" s="170">
        <v>3</v>
      </c>
      <c r="I27" s="144">
        <v>3</v>
      </c>
      <c r="J27" s="164"/>
      <c r="K27" s="164"/>
      <c r="L27" s="164"/>
      <c r="M27" s="164">
        <v>4</v>
      </c>
      <c r="N27" s="164">
        <v>4</v>
      </c>
      <c r="O27" s="149"/>
    </row>
    <row r="28" spans="1:16" x14ac:dyDescent="0.25">
      <c r="A28" s="537"/>
      <c r="B28" s="142" t="s">
        <v>90</v>
      </c>
      <c r="C28" s="163" t="s">
        <v>4</v>
      </c>
      <c r="D28" s="163" t="s">
        <v>65</v>
      </c>
      <c r="E28" s="164">
        <v>573</v>
      </c>
      <c r="F28" s="164">
        <v>552</v>
      </c>
      <c r="G28" s="164">
        <v>502</v>
      </c>
      <c r="H28" s="170">
        <v>548</v>
      </c>
      <c r="I28" s="144">
        <v>546</v>
      </c>
      <c r="J28" s="164"/>
      <c r="K28" s="164"/>
      <c r="L28" s="164"/>
      <c r="M28" s="164">
        <v>463</v>
      </c>
      <c r="N28" s="164">
        <v>463</v>
      </c>
      <c r="O28" s="149"/>
    </row>
    <row r="29" spans="1:16" x14ac:dyDescent="0.25">
      <c r="A29" s="537"/>
      <c r="B29" s="142" t="s">
        <v>91</v>
      </c>
      <c r="C29" s="163" t="s">
        <v>4</v>
      </c>
      <c r="D29" s="163" t="s">
        <v>65</v>
      </c>
      <c r="E29" s="164">
        <v>14</v>
      </c>
      <c r="F29" s="164">
        <v>13</v>
      </c>
      <c r="G29" s="164">
        <v>18</v>
      </c>
      <c r="H29" s="170">
        <v>12</v>
      </c>
      <c r="I29" s="144">
        <v>12</v>
      </c>
      <c r="J29" s="164"/>
      <c r="K29" s="164"/>
      <c r="L29" s="164"/>
      <c r="M29" s="164">
        <v>16.8</v>
      </c>
      <c r="N29" s="164">
        <v>16.8</v>
      </c>
      <c r="O29" s="149"/>
    </row>
    <row r="30" spans="1:16" x14ac:dyDescent="0.25">
      <c r="A30" s="537"/>
      <c r="B30" s="142" t="s">
        <v>92</v>
      </c>
      <c r="C30" s="163" t="s">
        <v>4</v>
      </c>
      <c r="D30" s="163" t="s">
        <v>65</v>
      </c>
      <c r="E30" s="164">
        <v>1</v>
      </c>
      <c r="F30" s="164">
        <v>1</v>
      </c>
      <c r="G30" s="164">
        <v>1</v>
      </c>
      <c r="H30" s="170">
        <v>3</v>
      </c>
      <c r="I30" s="144">
        <v>3</v>
      </c>
      <c r="J30" s="164"/>
      <c r="K30" s="164"/>
      <c r="L30" s="164"/>
      <c r="M30" s="164">
        <v>1</v>
      </c>
      <c r="N30" s="164">
        <v>1</v>
      </c>
      <c r="O30" s="149"/>
    </row>
    <row r="31" spans="1:16" x14ac:dyDescent="0.25">
      <c r="A31" s="537"/>
      <c r="B31" s="142" t="s">
        <v>93</v>
      </c>
      <c r="C31" s="163" t="s">
        <v>4</v>
      </c>
      <c r="D31" s="163" t="s">
        <v>65</v>
      </c>
      <c r="E31" s="164">
        <v>9</v>
      </c>
      <c r="F31" s="164">
        <v>12</v>
      </c>
      <c r="G31" s="164">
        <v>8</v>
      </c>
      <c r="H31" s="170">
        <v>18</v>
      </c>
      <c r="I31" s="144">
        <v>18</v>
      </c>
      <c r="J31" s="164"/>
      <c r="K31" s="164"/>
      <c r="L31" s="164"/>
      <c r="M31" s="164">
        <v>7</v>
      </c>
      <c r="N31" s="164">
        <v>7</v>
      </c>
      <c r="O31" s="149"/>
    </row>
    <row r="32" spans="1:16" x14ac:dyDescent="0.25">
      <c r="A32" s="537"/>
      <c r="B32" s="142" t="s">
        <v>94</v>
      </c>
      <c r="C32" s="163" t="s">
        <v>4</v>
      </c>
      <c r="D32" s="163" t="s">
        <v>65</v>
      </c>
      <c r="E32" s="164">
        <v>1</v>
      </c>
      <c r="F32" s="164">
        <v>2</v>
      </c>
      <c r="G32" s="164">
        <v>1</v>
      </c>
      <c r="H32" s="170">
        <v>2</v>
      </c>
      <c r="I32" s="144">
        <v>2</v>
      </c>
      <c r="J32" s="164"/>
      <c r="K32" s="164"/>
      <c r="L32" s="164"/>
      <c r="M32" s="164">
        <v>1</v>
      </c>
      <c r="N32" s="164">
        <v>1</v>
      </c>
      <c r="O32" s="149"/>
    </row>
    <row r="33" spans="1:15" x14ac:dyDescent="0.25">
      <c r="A33" s="537"/>
      <c r="B33" s="153" t="s">
        <v>95</v>
      </c>
      <c r="C33" s="154"/>
      <c r="D33" s="167"/>
      <c r="E33" s="155"/>
      <c r="F33" s="155"/>
      <c r="G33" s="155"/>
      <c r="H33" s="169"/>
      <c r="I33" s="155"/>
      <c r="J33" s="155"/>
      <c r="K33" s="155"/>
      <c r="L33" s="155"/>
      <c r="M33" s="155"/>
      <c r="N33" s="155"/>
      <c r="O33" s="149"/>
    </row>
    <row r="34" spans="1:15" x14ac:dyDescent="0.25">
      <c r="A34" s="537"/>
      <c r="B34" s="142" t="s">
        <v>96</v>
      </c>
      <c r="C34" s="143" t="s">
        <v>4</v>
      </c>
      <c r="D34" s="143" t="s">
        <v>65</v>
      </c>
      <c r="E34" s="144">
        <v>13</v>
      </c>
      <c r="F34" s="144">
        <v>14</v>
      </c>
      <c r="G34" s="144">
        <v>16</v>
      </c>
      <c r="H34" s="144">
        <v>14</v>
      </c>
      <c r="I34" s="144">
        <v>14</v>
      </c>
      <c r="J34" s="144"/>
      <c r="K34" s="144"/>
      <c r="L34" s="144"/>
      <c r="M34" s="144">
        <v>17</v>
      </c>
      <c r="N34" s="144">
        <v>17</v>
      </c>
      <c r="O34" s="149"/>
    </row>
    <row r="35" spans="1:15" x14ac:dyDescent="0.25">
      <c r="A35" s="538"/>
      <c r="B35" s="142" t="s">
        <v>97</v>
      </c>
      <c r="C35" s="143" t="s">
        <v>4</v>
      </c>
      <c r="D35" s="143" t="s">
        <v>65</v>
      </c>
      <c r="E35" s="144">
        <v>931</v>
      </c>
      <c r="F35" s="144">
        <v>936</v>
      </c>
      <c r="G35" s="144">
        <v>1196.02</v>
      </c>
      <c r="H35" s="144">
        <v>936</v>
      </c>
      <c r="I35" s="144">
        <f>+I36+I37</f>
        <v>1045</v>
      </c>
      <c r="J35" s="144"/>
      <c r="K35" s="144"/>
      <c r="L35" s="144"/>
      <c r="M35" s="144">
        <v>1316</v>
      </c>
      <c r="N35" s="144">
        <v>1382</v>
      </c>
      <c r="O35" s="149"/>
    </row>
    <row r="36" spans="1:15" x14ac:dyDescent="0.25">
      <c r="A36" s="538"/>
      <c r="B36" s="142" t="s">
        <v>98</v>
      </c>
      <c r="C36" s="143" t="s">
        <v>4</v>
      </c>
      <c r="D36" s="143" t="s">
        <v>65</v>
      </c>
      <c r="E36" s="144">
        <v>737</v>
      </c>
      <c r="F36" s="144">
        <v>728</v>
      </c>
      <c r="G36" s="144">
        <v>975.7</v>
      </c>
      <c r="H36" s="144">
        <v>728</v>
      </c>
      <c r="I36" s="144">
        <v>807</v>
      </c>
      <c r="J36" s="144"/>
      <c r="K36" s="144"/>
      <c r="L36" s="144"/>
      <c r="M36" s="144">
        <v>1062</v>
      </c>
      <c r="N36" s="144">
        <v>1115</v>
      </c>
      <c r="O36" s="149"/>
    </row>
    <row r="37" spans="1:15" x14ac:dyDescent="0.25">
      <c r="A37" s="538"/>
      <c r="B37" s="142" t="s">
        <v>99</v>
      </c>
      <c r="C37" s="143" t="s">
        <v>4</v>
      </c>
      <c r="D37" s="143" t="s">
        <v>65</v>
      </c>
      <c r="E37" s="144">
        <v>194</v>
      </c>
      <c r="F37" s="144">
        <v>208</v>
      </c>
      <c r="G37" s="144">
        <v>220.32000000000002</v>
      </c>
      <c r="H37" s="144">
        <v>208</v>
      </c>
      <c r="I37" s="144">
        <v>238</v>
      </c>
      <c r="J37" s="144"/>
      <c r="K37" s="144"/>
      <c r="L37" s="144"/>
      <c r="M37" s="144">
        <v>254</v>
      </c>
      <c r="N37" s="144">
        <v>267</v>
      </c>
      <c r="O37" s="149"/>
    </row>
    <row r="38" spans="1:15" x14ac:dyDescent="0.25">
      <c r="A38" s="538"/>
      <c r="B38" s="153" t="s">
        <v>100</v>
      </c>
      <c r="C38" s="154"/>
      <c r="D38" s="167"/>
      <c r="E38" s="155"/>
      <c r="F38" s="155"/>
      <c r="G38" s="155"/>
      <c r="H38" s="169"/>
      <c r="I38" s="155"/>
      <c r="J38" s="155"/>
      <c r="K38" s="155"/>
      <c r="L38" s="155"/>
      <c r="M38" s="155"/>
      <c r="N38" s="155"/>
      <c r="O38" s="149"/>
    </row>
    <row r="39" spans="1:15" x14ac:dyDescent="0.25">
      <c r="A39" s="538"/>
      <c r="B39" s="142" t="s">
        <v>101</v>
      </c>
      <c r="C39" s="143" t="s">
        <v>67</v>
      </c>
      <c r="D39" s="143" t="s">
        <v>65</v>
      </c>
      <c r="E39" s="148">
        <v>4595871918</v>
      </c>
      <c r="F39" s="148">
        <v>5780250395</v>
      </c>
      <c r="G39" s="148">
        <v>6777657684</v>
      </c>
      <c r="H39" s="148">
        <v>6777657684</v>
      </c>
      <c r="I39" s="148">
        <v>6777657684</v>
      </c>
      <c r="J39" s="148"/>
      <c r="K39" s="148"/>
      <c r="L39" s="148"/>
      <c r="M39" s="148">
        <v>7455423452.4000006</v>
      </c>
      <c r="N39" s="148">
        <v>8200965797.6400013</v>
      </c>
      <c r="O39" s="149"/>
    </row>
    <row r="40" spans="1:15" x14ac:dyDescent="0.25">
      <c r="A40" s="538"/>
      <c r="B40" s="142" t="s">
        <v>102</v>
      </c>
      <c r="C40" s="143" t="s">
        <v>67</v>
      </c>
      <c r="D40" s="143" t="s">
        <v>65</v>
      </c>
      <c r="E40" s="148">
        <v>5173531150.3100004</v>
      </c>
      <c r="F40" s="148">
        <v>5979598733.5600004</v>
      </c>
      <c r="G40" s="148">
        <v>6777657684</v>
      </c>
      <c r="H40" s="148">
        <v>6777657684</v>
      </c>
      <c r="I40" s="148">
        <v>6777657684</v>
      </c>
      <c r="J40" s="148"/>
      <c r="K40" s="148"/>
      <c r="L40" s="148"/>
      <c r="M40" s="148">
        <v>7455423452.4000006</v>
      </c>
      <c r="N40" s="148">
        <v>8200965797.6400013</v>
      </c>
      <c r="O40" s="149"/>
    </row>
    <row r="41" spans="1:15" x14ac:dyDescent="0.25">
      <c r="A41" s="538"/>
      <c r="B41" s="142" t="s">
        <v>103</v>
      </c>
      <c r="C41" s="143" t="s">
        <v>67</v>
      </c>
      <c r="D41" s="143" t="s">
        <v>65</v>
      </c>
      <c r="E41" s="148">
        <v>5068514801.5900002</v>
      </c>
      <c r="F41" s="148">
        <v>5615245001.8199997</v>
      </c>
      <c r="G41" s="148">
        <v>6777657684</v>
      </c>
      <c r="H41" s="148">
        <v>1504474232.6099999</v>
      </c>
      <c r="I41" s="148">
        <v>3262608375.3000002</v>
      </c>
      <c r="J41" s="148"/>
      <c r="K41" s="148"/>
      <c r="L41" s="148"/>
      <c r="M41" s="148">
        <v>7455423452.4000006</v>
      </c>
      <c r="N41" s="148">
        <v>8200965797.6400013</v>
      </c>
      <c r="O41" s="149"/>
    </row>
    <row r="42" spans="1:15" ht="15.75" thickBot="1" x14ac:dyDescent="0.3">
      <c r="A42" s="539"/>
      <c r="B42" s="142" t="s">
        <v>104</v>
      </c>
      <c r="C42" s="143" t="s">
        <v>105</v>
      </c>
      <c r="D42" s="143" t="s">
        <v>65</v>
      </c>
      <c r="E42" s="171">
        <v>0.97970122423758721</v>
      </c>
      <c r="F42" s="171">
        <v>0.93906719364042013</v>
      </c>
      <c r="G42" s="171">
        <v>1</v>
      </c>
      <c r="H42" s="171">
        <v>0.22197554122003071</v>
      </c>
      <c r="I42" s="171">
        <v>0.48137697821505976</v>
      </c>
      <c r="J42" s="171"/>
      <c r="K42" s="171"/>
      <c r="L42" s="171"/>
      <c r="M42" s="148">
        <v>0</v>
      </c>
      <c r="N42" s="148">
        <v>0</v>
      </c>
      <c r="O42" s="149"/>
    </row>
    <row r="43" spans="1:15" x14ac:dyDescent="0.25">
      <c r="H43" s="173"/>
      <c r="I43" s="173"/>
      <c r="L43" s="173"/>
    </row>
    <row r="44" spans="1:15" x14ac:dyDescent="0.25">
      <c r="G44" s="174"/>
      <c r="L44" s="173"/>
    </row>
    <row r="45" spans="1:15" x14ac:dyDescent="0.25">
      <c r="G45" s="174"/>
    </row>
    <row r="46" spans="1:15" x14ac:dyDescent="0.25">
      <c r="H46" s="173"/>
    </row>
    <row r="54" ht="31.5" customHeight="1" x14ac:dyDescent="0.25"/>
    <row r="68" ht="24" customHeight="1" x14ac:dyDescent="0.25"/>
    <row r="73" ht="24.75" customHeight="1" x14ac:dyDescent="0.25"/>
    <row r="81" ht="31.5" customHeight="1" x14ac:dyDescent="0.25"/>
    <row r="83" ht="24" customHeight="1" x14ac:dyDescent="0.25"/>
    <row r="90" ht="35.25" customHeight="1" x14ac:dyDescent="0.25"/>
    <row r="92" ht="22.5" customHeight="1" x14ac:dyDescent="0.25"/>
    <row r="95" ht="18" customHeight="1" x14ac:dyDescent="0.25"/>
    <row r="97" ht="33.75" customHeight="1" x14ac:dyDescent="0.25"/>
    <row r="99" ht="21" customHeight="1" x14ac:dyDescent="0.25"/>
    <row r="100" ht="26.25" customHeight="1" x14ac:dyDescent="0.25"/>
    <row r="101" ht="22.5" customHeight="1" x14ac:dyDescent="0.25"/>
    <row r="103" ht="35.25" customHeight="1" x14ac:dyDescent="0.25"/>
    <row r="107" ht="22.5" customHeight="1" x14ac:dyDescent="0.25"/>
    <row r="109" ht="25.5" customHeight="1" x14ac:dyDescent="0.25"/>
    <row r="116" ht="24.75" customHeight="1" x14ac:dyDescent="0.25"/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8" orientation="landscape" r:id="rId1"/>
  <rowBreaks count="2" manualBreakCount="2">
    <brk id="79" max="16383" man="1"/>
    <brk id="10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L65536"/>
  <sheetViews>
    <sheetView topLeftCell="A22" zoomScale="110" zoomScaleNormal="110" workbookViewId="0">
      <selection activeCell="A102" sqref="A102"/>
    </sheetView>
  </sheetViews>
  <sheetFormatPr baseColWidth="10" defaultColWidth="9.140625" defaultRowHeight="12.75" x14ac:dyDescent="0.2"/>
  <cols>
    <col min="1" max="1" width="4.140625" style="175" customWidth="1"/>
    <col min="2" max="2" width="26" style="313" customWidth="1"/>
    <col min="3" max="3" width="13.5703125" style="314" customWidth="1"/>
    <col min="4" max="4" width="10.7109375" style="314" customWidth="1"/>
    <col min="5" max="5" width="9.140625" style="314"/>
    <col min="6" max="6" width="12.28515625" style="314" customWidth="1"/>
    <col min="7" max="7" width="11.140625" style="314" customWidth="1"/>
    <col min="8" max="8" width="9.140625" style="314"/>
    <col min="9" max="9" width="11.28515625" style="314" customWidth="1"/>
    <col min="10" max="10" width="12.28515625" style="314" customWidth="1"/>
    <col min="11" max="12" width="9.140625" style="314"/>
    <col min="13" max="16384" width="9.140625" style="175"/>
  </cols>
  <sheetData>
    <row r="1" spans="1:12" ht="12.75" customHeight="1" x14ac:dyDescent="0.2"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x14ac:dyDescent="0.2"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x14ac:dyDescent="0.2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4" spans="1:12" ht="14.65" customHeight="1" x14ac:dyDescent="0.2">
      <c r="B4" s="175"/>
      <c r="C4" s="175"/>
      <c r="D4" s="175"/>
      <c r="E4" s="176"/>
      <c r="F4" s="176"/>
      <c r="G4" s="175"/>
      <c r="H4" s="175"/>
      <c r="I4" s="175"/>
      <c r="J4" s="175"/>
      <c r="K4" s="175"/>
      <c r="L4" s="175"/>
    </row>
    <row r="5" spans="1:12" x14ac:dyDescent="0.2"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</row>
    <row r="6" spans="1:12" ht="14.65" customHeight="1" x14ac:dyDescent="0.2">
      <c r="A6" s="177"/>
      <c r="B6" s="178"/>
      <c r="C6" s="178"/>
      <c r="D6" s="179"/>
      <c r="E6" s="179"/>
      <c r="F6" s="179"/>
      <c r="G6" s="179"/>
      <c r="H6" s="179"/>
      <c r="I6" s="180"/>
      <c r="J6" s="180"/>
      <c r="K6" s="180"/>
      <c r="L6" s="175"/>
    </row>
    <row r="7" spans="1:12" ht="48.2" customHeight="1" x14ac:dyDescent="0.2">
      <c r="A7" s="181"/>
      <c r="B7" s="541" t="s">
        <v>106</v>
      </c>
      <c r="C7" s="541"/>
      <c r="D7" s="541"/>
      <c r="E7" s="541"/>
      <c r="F7" s="541"/>
      <c r="G7" s="541"/>
      <c r="H7" s="541"/>
      <c r="I7" s="541"/>
      <c r="J7" s="541"/>
      <c r="K7" s="541"/>
      <c r="L7" s="541"/>
    </row>
    <row r="8" spans="1:12" ht="19.5" customHeight="1" x14ac:dyDescent="0.2">
      <c r="A8" s="181"/>
      <c r="B8" s="541" t="s">
        <v>107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</row>
    <row r="9" spans="1:12" ht="21" customHeight="1" x14ac:dyDescent="0.2">
      <c r="A9" s="181"/>
      <c r="B9" s="541" t="s">
        <v>108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</row>
    <row r="10" spans="1:12" ht="21" customHeight="1" x14ac:dyDescent="0.2">
      <c r="A10" s="181"/>
      <c r="B10" s="182"/>
      <c r="C10" s="182"/>
      <c r="D10" s="182"/>
      <c r="E10" s="183"/>
      <c r="F10" s="183"/>
      <c r="G10" s="182"/>
      <c r="H10" s="182"/>
      <c r="I10" s="184"/>
      <c r="J10" s="184"/>
      <c r="K10" s="185"/>
      <c r="L10" s="182"/>
    </row>
    <row r="11" spans="1:12" ht="19.5" customHeight="1" x14ac:dyDescent="0.2">
      <c r="A11" s="181"/>
      <c r="B11" s="541" t="s">
        <v>109</v>
      </c>
      <c r="C11" s="541"/>
      <c r="D11" s="541"/>
      <c r="E11" s="541"/>
      <c r="F11" s="541"/>
      <c r="G11" s="541"/>
      <c r="H11" s="541"/>
      <c r="I11" s="541"/>
      <c r="J11" s="541"/>
      <c r="K11" s="541"/>
      <c r="L11" s="541"/>
    </row>
    <row r="12" spans="1:12" ht="16.5" customHeight="1" x14ac:dyDescent="0.2">
      <c r="A12" s="177"/>
      <c r="B12" s="186"/>
      <c r="C12" s="186"/>
      <c r="D12" s="183"/>
      <c r="E12" s="183"/>
      <c r="F12" s="183"/>
      <c r="G12" s="183"/>
      <c r="H12" s="183"/>
      <c r="I12" s="184"/>
      <c r="J12" s="184"/>
      <c r="K12" s="184"/>
      <c r="L12" s="187"/>
    </row>
    <row r="13" spans="1:12" ht="19.5" customHeight="1" x14ac:dyDescent="0.2">
      <c r="A13" s="188"/>
      <c r="B13" s="542" t="s">
        <v>110</v>
      </c>
      <c r="C13" s="543" t="s">
        <v>111</v>
      </c>
      <c r="D13" s="543"/>
      <c r="E13" s="543"/>
      <c r="F13" s="544" t="s">
        <v>112</v>
      </c>
      <c r="G13" s="544"/>
      <c r="H13" s="544"/>
      <c r="I13" s="545" t="s">
        <v>113</v>
      </c>
      <c r="J13" s="545"/>
      <c r="K13" s="545"/>
      <c r="L13" s="544" t="s">
        <v>114</v>
      </c>
    </row>
    <row r="14" spans="1:12" ht="25.7" customHeight="1" x14ac:dyDescent="0.2">
      <c r="A14" s="188"/>
      <c r="B14" s="542"/>
      <c r="C14" s="189" t="s">
        <v>115</v>
      </c>
      <c r="D14" s="189" t="s">
        <v>116</v>
      </c>
      <c r="E14" s="189" t="s">
        <v>117</v>
      </c>
      <c r="F14" s="190" t="s">
        <v>115</v>
      </c>
      <c r="G14" s="190" t="s">
        <v>116</v>
      </c>
      <c r="H14" s="190" t="s">
        <v>117</v>
      </c>
      <c r="I14" s="189" t="s">
        <v>115</v>
      </c>
      <c r="J14" s="189" t="s">
        <v>116</v>
      </c>
      <c r="K14" s="191" t="s">
        <v>117</v>
      </c>
      <c r="L14" s="544"/>
    </row>
    <row r="15" spans="1:12" ht="14.25" customHeight="1" x14ac:dyDescent="0.2">
      <c r="A15" s="192"/>
      <c r="B15" s="193"/>
      <c r="C15" s="194"/>
      <c r="D15" s="189"/>
      <c r="E15" s="189"/>
      <c r="F15" s="195"/>
      <c r="G15" s="195"/>
      <c r="H15" s="195"/>
      <c r="I15" s="196"/>
      <c r="J15" s="196"/>
      <c r="K15" s="196"/>
      <c r="L15" s="187"/>
    </row>
    <row r="16" spans="1:12" ht="14.65" customHeight="1" x14ac:dyDescent="0.2">
      <c r="A16" s="197"/>
      <c r="B16" s="198" t="s">
        <v>118</v>
      </c>
      <c r="C16" s="199"/>
      <c r="D16" s="200"/>
      <c r="E16" s="200"/>
      <c r="F16" s="201"/>
      <c r="G16" s="201"/>
      <c r="H16" s="201"/>
      <c r="I16" s="201"/>
      <c r="J16" s="201"/>
      <c r="K16" s="201"/>
      <c r="L16" s="202"/>
    </row>
    <row r="17" spans="1:12" ht="9" customHeight="1" x14ac:dyDescent="0.2">
      <c r="A17" s="192"/>
      <c r="B17" s="193"/>
      <c r="C17" s="194"/>
      <c r="D17" s="189"/>
      <c r="E17" s="189"/>
      <c r="F17" s="195"/>
      <c r="G17" s="195"/>
      <c r="H17" s="195"/>
      <c r="I17" s="196"/>
      <c r="J17" s="196"/>
      <c r="K17" s="196"/>
      <c r="L17" s="187"/>
    </row>
    <row r="18" spans="1:12" ht="22.5" customHeight="1" x14ac:dyDescent="0.2">
      <c r="A18" s="203"/>
      <c r="B18" s="204" t="s">
        <v>119</v>
      </c>
      <c r="C18" s="205">
        <f>+[2]RENTAS!D7</f>
        <v>0.87</v>
      </c>
      <c r="D18" s="205">
        <f>+[2]RENTAS!E7</f>
        <v>1.1200000000000001</v>
      </c>
      <c r="E18" s="206">
        <f t="shared" ref="E18:E52" si="0">+D18*100/C18</f>
        <v>128.73563218390805</v>
      </c>
      <c r="F18" s="207">
        <f>+[3]RENTAS!D7</f>
        <v>0.87</v>
      </c>
      <c r="G18" s="207">
        <f>+[3]RENTAS!E7</f>
        <v>1.1428571428571399</v>
      </c>
      <c r="H18" s="208">
        <f t="shared" ref="H18:H52" si="1">+G18*100/F18</f>
        <v>131.36288998357929</v>
      </c>
      <c r="I18" s="209">
        <f>+[4]RENTAS!D7</f>
        <v>0.87</v>
      </c>
      <c r="J18" s="209">
        <f>+[4]RENTAS!E7</f>
        <v>1.2678571428571399</v>
      </c>
      <c r="K18" s="208">
        <f>+J18*100/J18</f>
        <v>100</v>
      </c>
      <c r="L18" s="210">
        <f t="shared" ref="L18:L52" si="2">+(E18+H18+K18)/3</f>
        <v>120.03284072249578</v>
      </c>
    </row>
    <row r="19" spans="1:12" ht="26.45" customHeight="1" x14ac:dyDescent="0.2">
      <c r="A19" s="177"/>
      <c r="B19" s="211" t="s">
        <v>120</v>
      </c>
      <c r="C19" s="212">
        <f>+[2]RENTAS!D16</f>
        <v>2.2000000000000002</v>
      </c>
      <c r="D19" s="212">
        <f>+[2]RENTAS!E16</f>
        <v>2.34774439409783</v>
      </c>
      <c r="E19" s="213">
        <f t="shared" si="0"/>
        <v>106.71565427717408</v>
      </c>
      <c r="F19" s="214">
        <f>+[3]RENTAS!D16</f>
        <v>2.2000000000000002</v>
      </c>
      <c r="G19" s="214">
        <f>+[3]RENTAS!E16</f>
        <v>2.44793791296423</v>
      </c>
      <c r="H19" s="215">
        <f t="shared" si="1"/>
        <v>111.26990513473771</v>
      </c>
      <c r="I19" s="216">
        <f>+[4]RENTAS!D16</f>
        <v>2.2000000000000002</v>
      </c>
      <c r="J19" s="216">
        <f>+[4]RENTAS!E16</f>
        <v>2.2720628183361602</v>
      </c>
      <c r="K19" s="217">
        <f t="shared" ref="K19:K52" si="3">+J19*100/I19</f>
        <v>103.27558265164365</v>
      </c>
      <c r="L19" s="218">
        <f t="shared" si="2"/>
        <v>107.08704735451848</v>
      </c>
    </row>
    <row r="20" spans="1:12" ht="24" customHeight="1" x14ac:dyDescent="0.2">
      <c r="A20" s="219"/>
      <c r="B20" s="204" t="s">
        <v>121</v>
      </c>
      <c r="C20" s="205">
        <f>+[2]RENTAS!D23</f>
        <v>1.8979999999999999</v>
      </c>
      <c r="D20" s="205">
        <f>+[2]RENTAS!E23</f>
        <v>2.3722084367245699</v>
      </c>
      <c r="E20" s="206">
        <f t="shared" si="0"/>
        <v>124.98463839433984</v>
      </c>
      <c r="F20" s="207">
        <f>+[3]RENTAS!D23</f>
        <v>1.8979999999999999</v>
      </c>
      <c r="G20" s="207">
        <f>+[3]RENTAS!E23</f>
        <v>2.11563275434243</v>
      </c>
      <c r="H20" s="208">
        <f t="shared" si="1"/>
        <v>111.46642541319441</v>
      </c>
      <c r="I20" s="220">
        <f>+[4]RENTAS!D23</f>
        <v>1.8979999999999999</v>
      </c>
      <c r="J20" s="220">
        <f>+[4]RENTAS!E23</f>
        <v>1.9965260545905701</v>
      </c>
      <c r="K20" s="208">
        <f t="shared" si="3"/>
        <v>105.19104607958748</v>
      </c>
      <c r="L20" s="210">
        <f t="shared" si="2"/>
        <v>113.88070329570724</v>
      </c>
    </row>
    <row r="21" spans="1:12" ht="27.2" customHeight="1" x14ac:dyDescent="0.2">
      <c r="A21" s="177"/>
      <c r="B21" s="211" t="s">
        <v>122</v>
      </c>
      <c r="C21" s="221">
        <f>+[2]RENTAS!D42</f>
        <v>14</v>
      </c>
      <c r="D21" s="221">
        <f>+[2]RENTAS!E42</f>
        <v>14</v>
      </c>
      <c r="E21" s="213">
        <f t="shared" si="0"/>
        <v>100</v>
      </c>
      <c r="F21" s="214">
        <f>+[3]RENTAS!D42</f>
        <v>14</v>
      </c>
      <c r="G21" s="214">
        <f>+[3]RENTAS!E42</f>
        <v>14</v>
      </c>
      <c r="H21" s="215">
        <f t="shared" si="1"/>
        <v>100</v>
      </c>
      <c r="I21" s="222">
        <f>+[4]RENTAS!D42</f>
        <v>14</v>
      </c>
      <c r="J21" s="222">
        <f>+[4]RENTAS!E42</f>
        <v>13</v>
      </c>
      <c r="K21" s="217">
        <f t="shared" si="3"/>
        <v>92.857142857142861</v>
      </c>
      <c r="L21" s="218">
        <f t="shared" si="2"/>
        <v>97.619047619047635</v>
      </c>
    </row>
    <row r="22" spans="1:12" ht="42" customHeight="1" x14ac:dyDescent="0.2">
      <c r="A22" s="219"/>
      <c r="B22" s="223" t="s">
        <v>123</v>
      </c>
      <c r="C22" s="205">
        <f>+[2]RENTAS!D57</f>
        <v>5.1665999999999999</v>
      </c>
      <c r="D22" s="205">
        <f>+[2]RENTAS!E57</f>
        <v>15.0498766087854</v>
      </c>
      <c r="E22" s="206">
        <f t="shared" si="0"/>
        <v>291.2916929660783</v>
      </c>
      <c r="F22" s="220">
        <f>+[3]RENTAS!D57</f>
        <v>5.1665999999999999</v>
      </c>
      <c r="G22" s="220">
        <f>+[3]RENTAS!E57</f>
        <v>4.1222471896258197</v>
      </c>
      <c r="H22" s="208">
        <f t="shared" si="1"/>
        <v>79.786458979325275</v>
      </c>
      <c r="I22" s="220">
        <f>+[4]RENTAS!D57</f>
        <v>5.1665999999999999</v>
      </c>
      <c r="J22" s="220">
        <f>+[4]RENTAS!E57</f>
        <v>19.694574370694198</v>
      </c>
      <c r="K22" s="208">
        <f t="shared" si="3"/>
        <v>381.19022898413272</v>
      </c>
      <c r="L22" s="210">
        <f t="shared" si="2"/>
        <v>250.75612697651209</v>
      </c>
    </row>
    <row r="23" spans="1:12" ht="27.2" customHeight="1" x14ac:dyDescent="0.2">
      <c r="A23" s="224"/>
      <c r="B23" s="225" t="s">
        <v>124</v>
      </c>
      <c r="C23" s="221">
        <f>+[2]RENTAS!D76</f>
        <v>6.835</v>
      </c>
      <c r="D23" s="221">
        <f>+[2]RENTAS!E76</f>
        <v>4.8524314775828996</v>
      </c>
      <c r="E23" s="213">
        <f t="shared" si="0"/>
        <v>70.993876775170449</v>
      </c>
      <c r="F23" s="222">
        <f>+[3]RENTAS!D76</f>
        <v>7.835</v>
      </c>
      <c r="G23" s="222">
        <f>+[3]RENTAS!E76</f>
        <v>15.016061198234</v>
      </c>
      <c r="H23" s="215">
        <f t="shared" si="1"/>
        <v>191.65362090917679</v>
      </c>
      <c r="I23" s="222">
        <f>+[4]RENTAS!D76</f>
        <v>7.835</v>
      </c>
      <c r="J23" s="222">
        <f>+[4]RENTAS!E76</f>
        <v>4.73536317644625</v>
      </c>
      <c r="K23" s="217">
        <f t="shared" si="3"/>
        <v>60.438585532179324</v>
      </c>
      <c r="L23" s="226">
        <f t="shared" si="2"/>
        <v>107.69536107217552</v>
      </c>
    </row>
    <row r="24" spans="1:12" ht="24.75" customHeight="1" x14ac:dyDescent="0.2">
      <c r="A24" s="227"/>
      <c r="B24" s="228" t="s">
        <v>125</v>
      </c>
      <c r="C24" s="205">
        <f>+[2]RENTAS!D93</f>
        <v>11.08</v>
      </c>
      <c r="D24" s="205">
        <f>+[2]RENTAS!E93</f>
        <v>11.829051865734099</v>
      </c>
      <c r="E24" s="206">
        <f t="shared" si="0"/>
        <v>106.76039590012725</v>
      </c>
      <c r="F24" s="229">
        <f>+[3]RENTAS!D93</f>
        <v>11.08</v>
      </c>
      <c r="G24" s="229">
        <f>+[3]RENTAS!E93</f>
        <v>10.11641443539</v>
      </c>
      <c r="H24" s="208">
        <f t="shared" si="1"/>
        <v>91.303379380776178</v>
      </c>
      <c r="I24" s="229">
        <f>+[4]RENTAS!D93</f>
        <v>11.08</v>
      </c>
      <c r="J24" s="229">
        <f>+[4]RENTAS!E93</f>
        <v>10.080368906455901</v>
      </c>
      <c r="K24" s="206">
        <f t="shared" si="3"/>
        <v>90.978058722526171</v>
      </c>
      <c r="L24" s="230">
        <f t="shared" si="2"/>
        <v>96.347278001143195</v>
      </c>
    </row>
    <row r="25" spans="1:12" ht="27.2" customHeight="1" x14ac:dyDescent="0.2">
      <c r="A25" s="224"/>
      <c r="B25" s="225" t="s">
        <v>126</v>
      </c>
      <c r="C25" s="231">
        <f>+[2]RENTAS!D101</f>
        <v>3</v>
      </c>
      <c r="D25" s="231">
        <f>+[2]RENTAS!E101</f>
        <v>3</v>
      </c>
      <c r="E25" s="232">
        <f t="shared" si="0"/>
        <v>100</v>
      </c>
      <c r="F25" s="222">
        <f>+[3]RENTAS!D101</f>
        <v>3</v>
      </c>
      <c r="G25" s="222">
        <f>+[3]RENTAS!E101</f>
        <v>2.98780487804878</v>
      </c>
      <c r="H25" s="215">
        <f t="shared" si="1"/>
        <v>99.593495934959336</v>
      </c>
      <c r="I25" s="222">
        <f>+[4]RENTAS!D101</f>
        <v>3</v>
      </c>
      <c r="J25" s="222">
        <f>+[4]RENTAS!E101</f>
        <v>3</v>
      </c>
      <c r="K25" s="217">
        <f t="shared" si="3"/>
        <v>100</v>
      </c>
      <c r="L25" s="226">
        <f t="shared" si="2"/>
        <v>99.86449864498644</v>
      </c>
    </row>
    <row r="26" spans="1:12" ht="26.25" customHeight="1" x14ac:dyDescent="0.2">
      <c r="A26" s="219"/>
      <c r="B26" s="204" t="s">
        <v>127</v>
      </c>
      <c r="C26" s="233">
        <f>+[2]RENTAS!D109</f>
        <v>2.4</v>
      </c>
      <c r="D26" s="233">
        <f>+[2]RENTAS!E109</f>
        <v>2.55277229136545</v>
      </c>
      <c r="E26" s="234">
        <f t="shared" si="0"/>
        <v>106.36551214022708</v>
      </c>
      <c r="F26" s="220">
        <f>+[3]RENTAS!D109</f>
        <v>2.4</v>
      </c>
      <c r="G26" s="220">
        <f>+[3]RENTAS!E109</f>
        <v>2.61484558767734</v>
      </c>
      <c r="H26" s="208">
        <f t="shared" si="1"/>
        <v>108.95189948655583</v>
      </c>
      <c r="I26" s="220">
        <f>+[4]RENTAS!D109</f>
        <v>2.35</v>
      </c>
      <c r="J26" s="220">
        <f>+[4]RENTAS!E109</f>
        <v>2.4723493200866899</v>
      </c>
      <c r="K26" s="235">
        <f t="shared" si="3"/>
        <v>105.20635404624213</v>
      </c>
      <c r="L26" s="236">
        <f t="shared" si="2"/>
        <v>106.84125522434169</v>
      </c>
    </row>
    <row r="27" spans="1:12" ht="25.5" customHeight="1" x14ac:dyDescent="0.2">
      <c r="A27" s="224"/>
      <c r="B27" s="225" t="s">
        <v>128</v>
      </c>
      <c r="C27" s="237">
        <f>+[2]RENTAS!D117</f>
        <v>2</v>
      </c>
      <c r="D27" s="237">
        <f>+[2]RENTAS!E117</f>
        <v>2</v>
      </c>
      <c r="E27" s="232">
        <f t="shared" si="0"/>
        <v>100</v>
      </c>
      <c r="F27" s="238">
        <f>+[3]RENTAS!D117</f>
        <v>2</v>
      </c>
      <c r="G27" s="238">
        <f>+[3]RENTAS!E117</f>
        <v>2</v>
      </c>
      <c r="H27" s="215">
        <f t="shared" si="1"/>
        <v>100</v>
      </c>
      <c r="I27" s="238">
        <f>+[4]RENTAS!D117</f>
        <v>2</v>
      </c>
      <c r="J27" s="238">
        <f>+[4]RENTAS!E117</f>
        <v>2</v>
      </c>
      <c r="K27" s="217">
        <f t="shared" si="3"/>
        <v>100</v>
      </c>
      <c r="L27" s="226">
        <f t="shared" si="2"/>
        <v>100</v>
      </c>
    </row>
    <row r="28" spans="1:12" ht="14.85" customHeight="1" x14ac:dyDescent="0.2">
      <c r="A28" s="219"/>
      <c r="B28" s="204" t="s">
        <v>129</v>
      </c>
      <c r="C28" s="239">
        <f>+[2]RENTAS!D124</f>
        <v>2</v>
      </c>
      <c r="D28" s="239">
        <f>+[2]RENTAS!E124</f>
        <v>2</v>
      </c>
      <c r="E28" s="206">
        <f t="shared" si="0"/>
        <v>100</v>
      </c>
      <c r="F28" s="240">
        <f>+[3]RENTAS!D124</f>
        <v>2</v>
      </c>
      <c r="G28" s="240">
        <f>+[3]RENTAS!E124</f>
        <v>2</v>
      </c>
      <c r="H28" s="208">
        <f t="shared" si="1"/>
        <v>100</v>
      </c>
      <c r="I28" s="240">
        <f>+[4]RENTAS!D124</f>
        <v>2</v>
      </c>
      <c r="J28" s="240">
        <f>+[4]RENTAS!E124</f>
        <v>2</v>
      </c>
      <c r="K28" s="208">
        <f t="shared" si="3"/>
        <v>100</v>
      </c>
      <c r="L28" s="210">
        <f t="shared" si="2"/>
        <v>100</v>
      </c>
    </row>
    <row r="29" spans="1:12" ht="14.85" customHeight="1" x14ac:dyDescent="0.2">
      <c r="A29" s="224"/>
      <c r="B29" s="225" t="s">
        <v>130</v>
      </c>
      <c r="C29" s="237">
        <f>+[2]RENTAS!D131</f>
        <v>2</v>
      </c>
      <c r="D29" s="237">
        <f>+[2]RENTAS!E131</f>
        <v>2</v>
      </c>
      <c r="E29" s="232">
        <f t="shared" si="0"/>
        <v>100</v>
      </c>
      <c r="F29" s="238">
        <f>+[3]RENTAS!D131</f>
        <v>2</v>
      </c>
      <c r="G29" s="238">
        <f>+[3]RENTAS!E131</f>
        <v>2</v>
      </c>
      <c r="H29" s="215">
        <f t="shared" si="1"/>
        <v>100</v>
      </c>
      <c r="I29" s="238">
        <f>+[4]RENTAS!D131</f>
        <v>2</v>
      </c>
      <c r="J29" s="238">
        <f>+[4]RENTAS!E131</f>
        <v>2</v>
      </c>
      <c r="K29" s="217">
        <f t="shared" si="3"/>
        <v>100</v>
      </c>
      <c r="L29" s="226">
        <f t="shared" si="2"/>
        <v>100</v>
      </c>
    </row>
    <row r="30" spans="1:12" ht="14.85" customHeight="1" x14ac:dyDescent="0.2">
      <c r="A30" s="219"/>
      <c r="B30" s="204" t="s">
        <v>131</v>
      </c>
      <c r="C30" s="239">
        <f>+[2]RENTAS!D138</f>
        <v>2</v>
      </c>
      <c r="D30" s="239">
        <f>+[2]RENTAS!E138</f>
        <v>2</v>
      </c>
      <c r="E30" s="206">
        <f t="shared" si="0"/>
        <v>100</v>
      </c>
      <c r="F30" s="240">
        <f>+[3]RENTAS!D138</f>
        <v>2</v>
      </c>
      <c r="G30" s="240">
        <f>+[3]RENTAS!E138</f>
        <v>2</v>
      </c>
      <c r="H30" s="208">
        <f t="shared" si="1"/>
        <v>100</v>
      </c>
      <c r="I30" s="240">
        <f>+[4]RENTAS!D138</f>
        <v>2</v>
      </c>
      <c r="J30" s="240">
        <f>+[4]RENTAS!E138</f>
        <v>2.2280701754385999</v>
      </c>
      <c r="K30" s="208">
        <f t="shared" si="3"/>
        <v>111.40350877192999</v>
      </c>
      <c r="L30" s="210">
        <f t="shared" si="2"/>
        <v>103.80116959064333</v>
      </c>
    </row>
    <row r="31" spans="1:12" ht="14.85" customHeight="1" x14ac:dyDescent="0.2">
      <c r="A31" s="224"/>
      <c r="B31" s="225" t="s">
        <v>132</v>
      </c>
      <c r="C31" s="237">
        <f>+[2]RENTAS!D145</f>
        <v>2</v>
      </c>
      <c r="D31" s="237">
        <f>+[2]RENTAS!E145</f>
        <v>1.9998004987531199</v>
      </c>
      <c r="E31" s="232">
        <f t="shared" si="0"/>
        <v>99.990024937656003</v>
      </c>
      <c r="F31" s="238">
        <f>+[3]RENTAS!D145</f>
        <v>2</v>
      </c>
      <c r="G31" s="238">
        <f>+[3]RENTAS!E145</f>
        <v>2</v>
      </c>
      <c r="H31" s="215">
        <f t="shared" si="1"/>
        <v>100</v>
      </c>
      <c r="I31" s="238">
        <f>+[4]RENTAS!D145</f>
        <v>2</v>
      </c>
      <c r="J31" s="238">
        <f>+[4]RENTAS!E145</f>
        <v>2</v>
      </c>
      <c r="K31" s="217">
        <f t="shared" si="3"/>
        <v>100</v>
      </c>
      <c r="L31" s="226">
        <f t="shared" si="2"/>
        <v>99.996674979218668</v>
      </c>
    </row>
    <row r="32" spans="1:12" ht="14.85" customHeight="1" x14ac:dyDescent="0.2">
      <c r="A32" s="219"/>
      <c r="B32" s="204" t="s">
        <v>133</v>
      </c>
      <c r="C32" s="239">
        <f>+[2]RENTAS!D152</f>
        <v>2</v>
      </c>
      <c r="D32" s="239">
        <f>+[2]RENTAS!E152</f>
        <v>2</v>
      </c>
      <c r="E32" s="206">
        <f t="shared" si="0"/>
        <v>100</v>
      </c>
      <c r="F32" s="240">
        <f>+[3]RENTAS!D152</f>
        <v>2</v>
      </c>
      <c r="G32" s="240">
        <f>+[3]RENTAS!E152</f>
        <v>2</v>
      </c>
      <c r="H32" s="208">
        <f t="shared" si="1"/>
        <v>100</v>
      </c>
      <c r="I32" s="240">
        <f>+[4]RENTAS!D152</f>
        <v>2</v>
      </c>
      <c r="J32" s="240">
        <f>+[4]RENTAS!E152</f>
        <v>2</v>
      </c>
      <c r="K32" s="208">
        <f t="shared" si="3"/>
        <v>100</v>
      </c>
      <c r="L32" s="210">
        <f t="shared" si="2"/>
        <v>100</v>
      </c>
    </row>
    <row r="33" spans="1:12" ht="14.85" customHeight="1" x14ac:dyDescent="0.2">
      <c r="A33" s="224"/>
      <c r="B33" s="225" t="s">
        <v>134</v>
      </c>
      <c r="C33" s="237">
        <f>+[2]RENTAS!D159</f>
        <v>2</v>
      </c>
      <c r="D33" s="237">
        <f>+[2]RENTAS!E159</f>
        <v>2</v>
      </c>
      <c r="E33" s="232">
        <f t="shared" si="0"/>
        <v>100</v>
      </c>
      <c r="F33" s="238">
        <f>+[3]RENTAS!D159</f>
        <v>2</v>
      </c>
      <c r="G33" s="238">
        <f>+[3]RENTAS!E159</f>
        <v>2</v>
      </c>
      <c r="H33" s="215">
        <f t="shared" si="1"/>
        <v>100</v>
      </c>
      <c r="I33" s="238">
        <v>2</v>
      </c>
      <c r="J33" s="238">
        <v>2</v>
      </c>
      <c r="K33" s="217">
        <f t="shared" si="3"/>
        <v>100</v>
      </c>
      <c r="L33" s="226">
        <f t="shared" si="2"/>
        <v>100</v>
      </c>
    </row>
    <row r="34" spans="1:12" ht="14.85" customHeight="1" x14ac:dyDescent="0.2">
      <c r="A34" s="219"/>
      <c r="B34" s="204" t="s">
        <v>135</v>
      </c>
      <c r="C34" s="239">
        <f>+[2]RENTAS!D172</f>
        <v>3.3149999999999999</v>
      </c>
      <c r="D34" s="239">
        <f>+[2]RENTAS!E172</f>
        <v>3.6128665240882198</v>
      </c>
      <c r="E34" s="206">
        <f t="shared" si="0"/>
        <v>108.98541550794026</v>
      </c>
      <c r="F34" s="240">
        <f>+[3]RENTAS!D172</f>
        <v>3.3149999999999999</v>
      </c>
      <c r="G34" s="240">
        <f>+[3]RENTAS!E172</f>
        <v>3.4068090906412798</v>
      </c>
      <c r="H34" s="208">
        <f t="shared" si="1"/>
        <v>102.76950499672036</v>
      </c>
      <c r="I34" s="240">
        <f>+[4]RENTAS!D172</f>
        <v>3.3149999999999999</v>
      </c>
      <c r="J34" s="240">
        <f>+[4]RENTAS!E172</f>
        <v>3.41679887711138</v>
      </c>
      <c r="K34" s="208">
        <f t="shared" si="3"/>
        <v>103.07085602145943</v>
      </c>
      <c r="L34" s="210">
        <f t="shared" si="2"/>
        <v>104.94192550870669</v>
      </c>
    </row>
    <row r="35" spans="1:12" ht="14.85" customHeight="1" x14ac:dyDescent="0.2">
      <c r="A35" s="241"/>
      <c r="B35" s="242" t="s">
        <v>136</v>
      </c>
      <c r="C35" s="243">
        <f>+[2]RENTAS!D179</f>
        <v>2</v>
      </c>
      <c r="D35" s="243">
        <f>+[2]RENTAS!E179</f>
        <v>2</v>
      </c>
      <c r="E35" s="232">
        <f t="shared" si="0"/>
        <v>100</v>
      </c>
      <c r="F35" s="238">
        <f>+[3]RENTAS!D179</f>
        <v>2</v>
      </c>
      <c r="G35" s="238">
        <f>+[3]RENTAS!E179</f>
        <v>2</v>
      </c>
      <c r="H35" s="215">
        <f t="shared" si="1"/>
        <v>100</v>
      </c>
      <c r="I35" s="238">
        <f>+[4]RENTAS!D179</f>
        <v>2</v>
      </c>
      <c r="J35" s="238">
        <f>+[4]RENTAS!E179</f>
        <v>2</v>
      </c>
      <c r="K35" s="217">
        <f t="shared" si="3"/>
        <v>100</v>
      </c>
      <c r="L35" s="226">
        <f t="shared" si="2"/>
        <v>100</v>
      </c>
    </row>
    <row r="36" spans="1:12" ht="14.85" customHeight="1" x14ac:dyDescent="0.2">
      <c r="A36" s="219"/>
      <c r="B36" s="204" t="s">
        <v>137</v>
      </c>
      <c r="C36" s="205">
        <f>+[2]RENTAS!D186</f>
        <v>2</v>
      </c>
      <c r="D36" s="205">
        <f>+[2]RENTAS!E186</f>
        <v>2</v>
      </c>
      <c r="E36" s="206">
        <f t="shared" si="0"/>
        <v>100</v>
      </c>
      <c r="F36" s="244">
        <f>+[3]RENTAS!D186</f>
        <v>2</v>
      </c>
      <c r="G36" s="244">
        <f>+[3]RENTAS!E186</f>
        <v>2</v>
      </c>
      <c r="H36" s="208">
        <f t="shared" si="1"/>
        <v>100</v>
      </c>
      <c r="I36" s="244">
        <f>+[4]RENTAS!D186</f>
        <v>2</v>
      </c>
      <c r="J36" s="244">
        <f>+[4]RENTAS!E186</f>
        <v>2</v>
      </c>
      <c r="K36" s="208">
        <f t="shared" si="3"/>
        <v>100</v>
      </c>
      <c r="L36" s="210">
        <f t="shared" si="2"/>
        <v>100</v>
      </c>
    </row>
    <row r="37" spans="1:12" ht="14.85" customHeight="1" x14ac:dyDescent="0.2">
      <c r="A37" s="224"/>
      <c r="B37" s="225" t="s">
        <v>138</v>
      </c>
      <c r="C37" s="231">
        <f>+[2]RENTAS!D198</f>
        <v>5.25</v>
      </c>
      <c r="D37" s="231">
        <f>+[2]RENTAS!E198</f>
        <v>5.3566917502787099</v>
      </c>
      <c r="E37" s="232">
        <f t="shared" si="0"/>
        <v>102.03222381483258</v>
      </c>
      <c r="F37" s="245">
        <f>+[3]RENTAS!D198</f>
        <v>5.25</v>
      </c>
      <c r="G37" s="245">
        <f>+[3]RENTAS!E198</f>
        <v>5.4216387959866204</v>
      </c>
      <c r="H37" s="215">
        <f t="shared" si="1"/>
        <v>103.26931039974514</v>
      </c>
      <c r="I37" s="245">
        <f>+[4]RENTAS!D198</f>
        <v>5.25</v>
      </c>
      <c r="J37" s="245">
        <f>+[4]RENTAS!E198</f>
        <v>5.4051505016722396</v>
      </c>
      <c r="K37" s="217">
        <f t="shared" si="3"/>
        <v>102.95524765089981</v>
      </c>
      <c r="L37" s="226">
        <f t="shared" si="2"/>
        <v>102.75226062182584</v>
      </c>
    </row>
    <row r="38" spans="1:12" ht="14.85" customHeight="1" x14ac:dyDescent="0.2">
      <c r="A38" s="219"/>
      <c r="B38" s="204" t="s">
        <v>139</v>
      </c>
      <c r="C38" s="205">
        <f>+[2]RENTAS!D207</f>
        <v>3.6</v>
      </c>
      <c r="D38" s="205">
        <f>+[2]RENTAS!E207</f>
        <v>3.4617948717948699</v>
      </c>
      <c r="E38" s="206">
        <f t="shared" si="0"/>
        <v>96.160968660968607</v>
      </c>
      <c r="F38" s="244">
        <f>+[3]RENTAS!D207</f>
        <v>3.6</v>
      </c>
      <c r="G38" s="244">
        <f>+[3]RENTAS!E207</f>
        <v>3.6320512820512798</v>
      </c>
      <c r="H38" s="208">
        <f t="shared" si="1"/>
        <v>100.89031339031334</v>
      </c>
      <c r="I38" s="244">
        <f>+[4]RENTAS!D207</f>
        <v>3.6</v>
      </c>
      <c r="J38" s="244">
        <f>+[4]RENTAS!E207</f>
        <v>3.6310256410256398</v>
      </c>
      <c r="K38" s="208">
        <f t="shared" si="3"/>
        <v>100.86182336182333</v>
      </c>
      <c r="L38" s="210">
        <f t="shared" si="2"/>
        <v>99.30436847103509</v>
      </c>
    </row>
    <row r="39" spans="1:12" ht="29.25" customHeight="1" x14ac:dyDescent="0.2">
      <c r="A39" s="224"/>
      <c r="B39" s="225" t="s">
        <v>140</v>
      </c>
      <c r="C39" s="237">
        <f>+[2]RENTAS!D216</f>
        <v>3.6</v>
      </c>
      <c r="D39" s="237">
        <f>+[2]RENTAS!E216</f>
        <v>3.9342857142857102</v>
      </c>
      <c r="E39" s="232">
        <f t="shared" si="0"/>
        <v>109.28571428571416</v>
      </c>
      <c r="F39" s="238">
        <f>+[3]RENTAS!D216</f>
        <v>3.6</v>
      </c>
      <c r="G39" s="238">
        <f>+[3]RENTAS!E216</f>
        <v>3.7371428571428602</v>
      </c>
      <c r="H39" s="215">
        <f t="shared" si="1"/>
        <v>103.80952380952388</v>
      </c>
      <c r="I39" s="238">
        <f>+[4]RENTAS!D216</f>
        <v>3.6</v>
      </c>
      <c r="J39" s="238">
        <f>+[4]RENTAS!E216</f>
        <v>3.70857142857143</v>
      </c>
      <c r="K39" s="217">
        <f t="shared" si="3"/>
        <v>103.01587301587305</v>
      </c>
      <c r="L39" s="226">
        <f t="shared" si="2"/>
        <v>105.37037037037037</v>
      </c>
    </row>
    <row r="40" spans="1:12" ht="14.85" customHeight="1" x14ac:dyDescent="0.2">
      <c r="A40" s="219"/>
      <c r="B40" s="204" t="s">
        <v>141</v>
      </c>
      <c r="C40" s="233">
        <f>+[2]RENTAS!D225</f>
        <v>3.5</v>
      </c>
      <c r="D40" s="233">
        <f>+[2]RENTAS!E225</f>
        <v>4.0203703703703697</v>
      </c>
      <c r="E40" s="206">
        <f t="shared" si="0"/>
        <v>114.86772486772485</v>
      </c>
      <c r="F40" s="244">
        <f>+[3]RENTAS!D225</f>
        <v>3.5</v>
      </c>
      <c r="G40" s="244">
        <f>+[3]RENTAS!E225</f>
        <v>3.5891666666666699</v>
      </c>
      <c r="H40" s="208">
        <f t="shared" si="1"/>
        <v>102.54761904761914</v>
      </c>
      <c r="I40" s="244">
        <f>+[4]RENTAS!D225</f>
        <v>3.6</v>
      </c>
      <c r="J40" s="244">
        <f>+[4]RENTAS!E225</f>
        <v>3.6372222222222201</v>
      </c>
      <c r="K40" s="208">
        <f t="shared" si="3"/>
        <v>101.03395061728389</v>
      </c>
      <c r="L40" s="210">
        <f t="shared" si="2"/>
        <v>106.14976484420929</v>
      </c>
    </row>
    <row r="41" spans="1:12" ht="14.85" customHeight="1" x14ac:dyDescent="0.2">
      <c r="A41" s="224"/>
      <c r="B41" s="225" t="s">
        <v>142</v>
      </c>
      <c r="C41" s="231">
        <f>+[2]RENTAS!D238</f>
        <v>4.0599999999999996</v>
      </c>
      <c r="D41" s="231">
        <f>+[2]RENTAS!E238</f>
        <v>3.3560626249167198</v>
      </c>
      <c r="E41" s="232">
        <f t="shared" si="0"/>
        <v>82.661641007800995</v>
      </c>
      <c r="F41" s="238">
        <f>+[3]RENTAS!D238</f>
        <v>4.0599999999999996</v>
      </c>
      <c r="G41" s="238">
        <f>+[3]RENTAS!E238</f>
        <v>3.33105242096839</v>
      </c>
      <c r="H41" s="215">
        <f t="shared" si="1"/>
        <v>82.04562613222636</v>
      </c>
      <c r="I41" s="238">
        <f>+[4]RENTAS!D238</f>
        <v>5.0599999999999996</v>
      </c>
      <c r="J41" s="238">
        <f>+[4]RENTAS!E238</f>
        <v>4.21315252260134</v>
      </c>
      <c r="K41" s="217">
        <f t="shared" si="3"/>
        <v>83.263883845876293</v>
      </c>
      <c r="L41" s="226">
        <f t="shared" si="2"/>
        <v>82.657050328634554</v>
      </c>
    </row>
    <row r="42" spans="1:12" ht="14.85" customHeight="1" x14ac:dyDescent="0.2">
      <c r="A42" s="219"/>
      <c r="B42" s="204" t="s">
        <v>143</v>
      </c>
      <c r="C42" s="205">
        <f>+[2]RENTAS!D245</f>
        <v>1.5</v>
      </c>
      <c r="D42" s="205">
        <f>+[2]RENTAS!E245</f>
        <v>1.5</v>
      </c>
      <c r="E42" s="206">
        <f t="shared" si="0"/>
        <v>100</v>
      </c>
      <c r="F42" s="244">
        <f>+[3]RENTAS!D245</f>
        <v>1.5</v>
      </c>
      <c r="G42" s="244">
        <f>+[3]RENTAS!E245</f>
        <v>1.5</v>
      </c>
      <c r="H42" s="208">
        <f t="shared" si="1"/>
        <v>100</v>
      </c>
      <c r="I42" s="244">
        <f>+[4]RENTAS!D245</f>
        <v>1.5</v>
      </c>
      <c r="J42" s="244">
        <f>+[4]RENTAS!E245</f>
        <v>1.5</v>
      </c>
      <c r="K42" s="208">
        <f t="shared" si="3"/>
        <v>100</v>
      </c>
      <c r="L42" s="210">
        <f t="shared" si="2"/>
        <v>100</v>
      </c>
    </row>
    <row r="43" spans="1:12" ht="14.85" customHeight="1" x14ac:dyDescent="0.2">
      <c r="A43" s="224"/>
      <c r="B43" s="225" t="s">
        <v>144</v>
      </c>
      <c r="C43" s="221">
        <f>+[2]RENTAS!D252</f>
        <v>1.5</v>
      </c>
      <c r="D43" s="221">
        <f>+[2]RENTAS!E252</f>
        <v>1.5</v>
      </c>
      <c r="E43" s="232">
        <f t="shared" si="0"/>
        <v>100</v>
      </c>
      <c r="F43" s="245">
        <f>+[3]RENTAS!D252</f>
        <v>1.5</v>
      </c>
      <c r="G43" s="245">
        <f>+[3]RENTAS!E252</f>
        <v>1.5</v>
      </c>
      <c r="H43" s="215">
        <f t="shared" si="1"/>
        <v>100</v>
      </c>
      <c r="I43" s="245">
        <f>+[4]RENTAS!D252</f>
        <v>1.5</v>
      </c>
      <c r="J43" s="245">
        <f>+[4]RENTAS!E252</f>
        <v>1.5</v>
      </c>
      <c r="K43" s="217">
        <f t="shared" si="3"/>
        <v>100</v>
      </c>
      <c r="L43" s="226">
        <f t="shared" si="2"/>
        <v>100</v>
      </c>
    </row>
    <row r="44" spans="1:12" ht="14.85" customHeight="1" x14ac:dyDescent="0.2">
      <c r="A44" s="219"/>
      <c r="B44" s="204" t="s">
        <v>145</v>
      </c>
      <c r="C44" s="205">
        <f>+[2]RENTAS!D258</f>
        <v>1.5</v>
      </c>
      <c r="D44" s="205">
        <f>+[2]RENTAS!E258</f>
        <v>1.5</v>
      </c>
      <c r="E44" s="206">
        <f t="shared" si="0"/>
        <v>100</v>
      </c>
      <c r="F44" s="244">
        <f>+[3]RENTAS!D258</f>
        <v>1.5</v>
      </c>
      <c r="G44" s="244">
        <f>+[3]RENTAS!E258</f>
        <v>1.5</v>
      </c>
      <c r="H44" s="208">
        <f t="shared" si="1"/>
        <v>100</v>
      </c>
      <c r="I44" s="244">
        <f>+[4]RENTAS!D258</f>
        <v>1.5</v>
      </c>
      <c r="J44" s="244">
        <f>+[4]RENTAS!E258</f>
        <v>1.5</v>
      </c>
      <c r="K44" s="208">
        <f t="shared" si="3"/>
        <v>100</v>
      </c>
      <c r="L44" s="210">
        <f t="shared" si="2"/>
        <v>100</v>
      </c>
    </row>
    <row r="45" spans="1:12" ht="14.85" customHeight="1" x14ac:dyDescent="0.2">
      <c r="A45" s="224"/>
      <c r="B45" s="225" t="s">
        <v>146</v>
      </c>
      <c r="C45" s="221">
        <f>+[2]RENTAS!D265</f>
        <v>1.5</v>
      </c>
      <c r="D45" s="221">
        <f>+[2]RENTAS!E265</f>
        <v>1.5</v>
      </c>
      <c r="E45" s="232">
        <f t="shared" si="0"/>
        <v>100</v>
      </c>
      <c r="F45" s="245">
        <f>+[3]RENTAS!D265</f>
        <v>1.5</v>
      </c>
      <c r="G45" s="245">
        <f>+[3]RENTAS!E265</f>
        <v>1.5</v>
      </c>
      <c r="H45" s="215">
        <f t="shared" si="1"/>
        <v>100</v>
      </c>
      <c r="I45" s="245">
        <f>+[4]RENTAS!D265</f>
        <v>1.5</v>
      </c>
      <c r="J45" s="245">
        <f>+[4]RENTAS!E265</f>
        <v>1.5</v>
      </c>
      <c r="K45" s="217">
        <f t="shared" si="3"/>
        <v>100</v>
      </c>
      <c r="L45" s="226">
        <f t="shared" si="2"/>
        <v>100</v>
      </c>
    </row>
    <row r="46" spans="1:12" ht="14.85" customHeight="1" x14ac:dyDescent="0.2">
      <c r="A46" s="219"/>
      <c r="B46" s="204" t="s">
        <v>147</v>
      </c>
      <c r="C46" s="205">
        <f>+[2]RENTAS!D272</f>
        <v>2</v>
      </c>
      <c r="D46" s="205">
        <f>+[2]RENTAS!E272</f>
        <v>2</v>
      </c>
      <c r="E46" s="206">
        <f t="shared" si="0"/>
        <v>100</v>
      </c>
      <c r="F46" s="244">
        <f>+[3]RENTAS!D272</f>
        <v>2</v>
      </c>
      <c r="G46" s="244">
        <f>+[3]RENTAS!E272</f>
        <v>2</v>
      </c>
      <c r="H46" s="208">
        <f t="shared" si="1"/>
        <v>100</v>
      </c>
      <c r="I46" s="244">
        <f>+[4]RENTAS!D272</f>
        <v>2</v>
      </c>
      <c r="J46" s="244">
        <f>+[4]RENTAS!E272</f>
        <v>2</v>
      </c>
      <c r="K46" s="208">
        <f t="shared" si="3"/>
        <v>100</v>
      </c>
      <c r="L46" s="210">
        <f t="shared" si="2"/>
        <v>100</v>
      </c>
    </row>
    <row r="47" spans="1:12" ht="14.85" customHeight="1" x14ac:dyDescent="0.2">
      <c r="A47" s="224"/>
      <c r="B47" s="225" t="s">
        <v>148</v>
      </c>
      <c r="C47" s="221">
        <f>+[2]RENTAS!D279</f>
        <v>1.5</v>
      </c>
      <c r="D47" s="221">
        <f>+[2]RENTAS!E279</f>
        <v>1.5</v>
      </c>
      <c r="E47" s="232">
        <f t="shared" si="0"/>
        <v>100</v>
      </c>
      <c r="F47" s="245">
        <f>+[3]RENTAS!D279</f>
        <v>1.5</v>
      </c>
      <c r="G47" s="245">
        <f>+[3]RENTAS!E279</f>
        <v>1.5</v>
      </c>
      <c r="H47" s="215">
        <f t="shared" si="1"/>
        <v>100</v>
      </c>
      <c r="I47" s="245">
        <f>+[4]RENTAS!D279</f>
        <v>1.5</v>
      </c>
      <c r="J47" s="245">
        <f>+[4]RENTAS!E279</f>
        <v>1.5</v>
      </c>
      <c r="K47" s="217">
        <f t="shared" si="3"/>
        <v>100</v>
      </c>
      <c r="L47" s="226">
        <f t="shared" si="2"/>
        <v>100</v>
      </c>
    </row>
    <row r="48" spans="1:12" ht="20.25" customHeight="1" x14ac:dyDescent="0.2">
      <c r="A48" s="219"/>
      <c r="B48" s="204" t="s">
        <v>149</v>
      </c>
      <c r="C48" s="239">
        <f>+[2]RENTAS!D289</f>
        <v>2.7492999999999999</v>
      </c>
      <c r="D48" s="239">
        <f>+[2]RENTAS!E289</f>
        <v>2.9158254444660598</v>
      </c>
      <c r="E48" s="206">
        <f t="shared" si="0"/>
        <v>106.05701249285491</v>
      </c>
      <c r="F48" s="240">
        <f>+[3]RENTAS!D289</f>
        <v>2.7492999999999999</v>
      </c>
      <c r="G48" s="240">
        <f>+[3]RENTAS!E289</f>
        <v>2.77434828705639</v>
      </c>
      <c r="H48" s="208">
        <f t="shared" si="1"/>
        <v>100.91107871299567</v>
      </c>
      <c r="I48" s="240">
        <f>+[4]RENTAS!D289</f>
        <v>2.7492999999999999</v>
      </c>
      <c r="J48" s="240">
        <f>+[4]RENTAS!E289</f>
        <v>2.7603677836228502</v>
      </c>
      <c r="K48" s="208">
        <f t="shared" si="3"/>
        <v>100.40256733069691</v>
      </c>
      <c r="L48" s="210">
        <f t="shared" si="2"/>
        <v>102.45688617884916</v>
      </c>
    </row>
    <row r="49" spans="1:12" ht="14.85" customHeight="1" x14ac:dyDescent="0.2">
      <c r="A49" s="224"/>
      <c r="B49" s="225" t="s">
        <v>150</v>
      </c>
      <c r="C49" s="221">
        <f>+[2]RENTAS!D298</f>
        <v>2.42</v>
      </c>
      <c r="D49" s="221">
        <f>+[2]RENTAS!E298</f>
        <v>2.4235070984296998</v>
      </c>
      <c r="E49" s="232">
        <f t="shared" si="0"/>
        <v>100.14492142271487</v>
      </c>
      <c r="F49" s="245">
        <f>+[3]RENTAS!D298</f>
        <v>2.42</v>
      </c>
      <c r="G49" s="245">
        <f>+[3]RENTAS!E298</f>
        <v>2.43557168784029</v>
      </c>
      <c r="H49" s="215">
        <f t="shared" si="1"/>
        <v>100.6434581752186</v>
      </c>
      <c r="I49" s="246">
        <f>+[4]RENTAS!D298</f>
        <v>2.42</v>
      </c>
      <c r="J49" s="246">
        <f>+[4]RENTAS!E298</f>
        <v>2.40041928721174</v>
      </c>
      <c r="K49" s="217">
        <f t="shared" si="3"/>
        <v>99.190879636848763</v>
      </c>
      <c r="L49" s="226">
        <f t="shared" si="2"/>
        <v>99.993086411594092</v>
      </c>
    </row>
    <row r="50" spans="1:12" ht="14.85" customHeight="1" x14ac:dyDescent="0.2">
      <c r="A50" s="219"/>
      <c r="B50" s="204" t="s">
        <v>151</v>
      </c>
      <c r="C50" s="205">
        <f>+[2]RENTAS!D305</f>
        <v>2.4500000000000002</v>
      </c>
      <c r="D50" s="205">
        <f>+[2]RENTAS!E305</f>
        <v>2.5010309278350502</v>
      </c>
      <c r="E50" s="206">
        <f t="shared" si="0"/>
        <v>102.08289501367551</v>
      </c>
      <c r="F50" s="244">
        <f>+[3]RENTAS!D305</f>
        <v>2.4500000000000002</v>
      </c>
      <c r="G50" s="244">
        <f>+[3]RENTAS!E305</f>
        <v>2.46121097445601</v>
      </c>
      <c r="H50" s="208">
        <f t="shared" si="1"/>
        <v>100.45759079412285</v>
      </c>
      <c r="I50" s="240">
        <f>+[4]RENTAS!D305</f>
        <v>2.4500000000000002</v>
      </c>
      <c r="J50" s="240">
        <f>+[4]RENTAS!E305</f>
        <v>2.3840196709256398</v>
      </c>
      <c r="K50" s="208">
        <f t="shared" si="3"/>
        <v>97.306925343903657</v>
      </c>
      <c r="L50" s="210">
        <f t="shared" si="2"/>
        <v>99.94913705056733</v>
      </c>
    </row>
    <row r="51" spans="1:12" ht="24.75" customHeight="1" x14ac:dyDescent="0.2">
      <c r="A51" s="224"/>
      <c r="B51" s="225" t="s">
        <v>152</v>
      </c>
      <c r="C51" s="221">
        <f>+[2]RENTAS!D321</f>
        <v>2.52</v>
      </c>
      <c r="D51" s="221">
        <f>+[2]RENTAS!E321</f>
        <v>2.5726999114600302</v>
      </c>
      <c r="E51" s="232">
        <f t="shared" si="0"/>
        <v>102.09126632777897</v>
      </c>
      <c r="F51" s="238">
        <f>+[3]RENTAS!D321</f>
        <v>2.52</v>
      </c>
      <c r="G51" s="238">
        <f>+[3]RENTAS!E321</f>
        <v>3.01865870191306</v>
      </c>
      <c r="H51" s="215">
        <f t="shared" si="1"/>
        <v>119.78804372670872</v>
      </c>
      <c r="I51" s="246">
        <f>+[4]RENTAS!D321</f>
        <v>2.52</v>
      </c>
      <c r="J51" s="246">
        <f>+[4]RENTAS!E321</f>
        <v>2.55714400541987</v>
      </c>
      <c r="K51" s="217">
        <f t="shared" si="3"/>
        <v>101.47396846904246</v>
      </c>
      <c r="L51" s="226">
        <f t="shared" si="2"/>
        <v>107.78442617451005</v>
      </c>
    </row>
    <row r="52" spans="1:12" ht="36" customHeight="1" x14ac:dyDescent="0.2">
      <c r="A52" s="219"/>
      <c r="B52" s="204" t="s">
        <v>153</v>
      </c>
      <c r="C52" s="247">
        <f>+[2]RENTAS!D336</f>
        <v>4.1234999999999999</v>
      </c>
      <c r="D52" s="247">
        <f>+[2]RENTAS!E336</f>
        <v>4.12345679012346</v>
      </c>
      <c r="E52" s="206">
        <f t="shared" si="0"/>
        <v>99.998952106789389</v>
      </c>
      <c r="F52" s="220">
        <f>+[3]RENTAS!D336</f>
        <v>4.1234999999999999</v>
      </c>
      <c r="G52" s="220">
        <f>+[3]RENTAS!E336</f>
        <v>4.12345679012346</v>
      </c>
      <c r="H52" s="208">
        <f t="shared" si="1"/>
        <v>99.998952106789389</v>
      </c>
      <c r="I52" s="240">
        <f>+[4]RENTAS!D336</f>
        <v>4.1234999999999999</v>
      </c>
      <c r="J52" s="240">
        <f>+[4]RENTAS!E336</f>
        <v>4.12345679012346</v>
      </c>
      <c r="K52" s="208">
        <f t="shared" si="3"/>
        <v>99.998952106789389</v>
      </c>
      <c r="L52" s="248">
        <f t="shared" si="2"/>
        <v>99.998952106789389</v>
      </c>
    </row>
    <row r="53" spans="1:12" ht="14.65" customHeight="1" x14ac:dyDescent="0.2">
      <c r="A53" s="177"/>
      <c r="B53" s="249"/>
      <c r="C53" s="250"/>
      <c r="D53" s="250"/>
      <c r="E53" s="251"/>
      <c r="F53" s="252"/>
      <c r="G53" s="252"/>
      <c r="H53" s="253"/>
      <c r="I53" s="254"/>
      <c r="J53" s="254"/>
      <c r="K53" s="255"/>
      <c r="L53" s="187"/>
    </row>
    <row r="54" spans="1:12" ht="31.5" customHeight="1" x14ac:dyDescent="0.2">
      <c r="A54" s="197"/>
      <c r="B54" s="256" t="s">
        <v>154</v>
      </c>
      <c r="C54" s="199"/>
      <c r="D54" s="257"/>
      <c r="E54" s="257"/>
      <c r="F54" s="256"/>
      <c r="G54" s="256"/>
      <c r="H54" s="256"/>
      <c r="I54" s="256"/>
      <c r="J54" s="256"/>
      <c r="K54" s="256"/>
      <c r="L54" s="202"/>
    </row>
    <row r="55" spans="1:12" ht="13.5" customHeight="1" x14ac:dyDescent="0.2">
      <c r="A55" s="177"/>
      <c r="B55" s="249"/>
      <c r="C55" s="250"/>
      <c r="D55" s="250"/>
      <c r="E55" s="251"/>
      <c r="F55" s="252"/>
      <c r="G55" s="252"/>
      <c r="H55" s="253"/>
      <c r="I55" s="254"/>
      <c r="J55" s="254"/>
      <c r="K55" s="255"/>
      <c r="L55" s="187"/>
    </row>
    <row r="56" spans="1:12" ht="14.85" customHeight="1" x14ac:dyDescent="0.2">
      <c r="A56" s="219"/>
      <c r="B56" s="204" t="s">
        <v>155</v>
      </c>
      <c r="C56" s="258">
        <f>+[2]CATASTRO!D12</f>
        <v>2.56</v>
      </c>
      <c r="D56" s="258">
        <f>+[2]CATASTRO!E12</f>
        <v>2.52898550724638</v>
      </c>
      <c r="E56" s="206">
        <f t="shared" ref="E56:E66" si="4">+D56*100/C56</f>
        <v>98.788496376811722</v>
      </c>
      <c r="F56" s="220">
        <f>+[3]CATASTRO!D12</f>
        <v>2.56</v>
      </c>
      <c r="G56" s="220">
        <f>+[3]CATASTRO!E12</f>
        <v>2.52898550724638</v>
      </c>
      <c r="H56" s="235">
        <f t="shared" ref="H56:H66" si="5">+G56*100/F56</f>
        <v>98.788496376811722</v>
      </c>
      <c r="I56" s="220">
        <f>+[4]CATASTRO!D12</f>
        <v>2.56</v>
      </c>
      <c r="J56" s="220">
        <f>+[4]CATASTRO!E12</f>
        <v>2.57407407407407</v>
      </c>
      <c r="K56" s="208">
        <f t="shared" ref="K56:K66" si="6">+J56*100/I56</f>
        <v>100.54976851851835</v>
      </c>
      <c r="L56" s="210">
        <f t="shared" ref="L56:L66" si="7">+(E56+H56+K56)/3</f>
        <v>99.375587090713921</v>
      </c>
    </row>
    <row r="57" spans="1:12" ht="14.85" customHeight="1" x14ac:dyDescent="0.2">
      <c r="A57" s="177"/>
      <c r="B57" s="211" t="s">
        <v>156</v>
      </c>
      <c r="C57" s="259">
        <f>+[2]CATASTRO!D21</f>
        <v>2.6</v>
      </c>
      <c r="D57" s="259">
        <f>+[2]CATASTRO!E21</f>
        <v>2.6383364326318302</v>
      </c>
      <c r="E57" s="232">
        <f t="shared" si="4"/>
        <v>101.47447817814732</v>
      </c>
      <c r="F57" s="246">
        <f>+[3]CATASTRO!D21</f>
        <v>2.6</v>
      </c>
      <c r="G57" s="246">
        <f>+[3]CATASTRO!E21</f>
        <v>2.6789110049614302</v>
      </c>
      <c r="H57" s="260">
        <f t="shared" si="5"/>
        <v>103.03503865236269</v>
      </c>
      <c r="I57" s="238">
        <f>+[4]CATASTRO!D21</f>
        <v>2.5499999999999998</v>
      </c>
      <c r="J57" s="238">
        <f>+[4]CATASTRO!E21</f>
        <v>2.51771868303137</v>
      </c>
      <c r="K57" s="217">
        <f t="shared" si="6"/>
        <v>98.734066001230204</v>
      </c>
      <c r="L57" s="218">
        <f t="shared" si="7"/>
        <v>101.08119427724672</v>
      </c>
    </row>
    <row r="58" spans="1:12" ht="14.85" customHeight="1" x14ac:dyDescent="0.2">
      <c r="A58" s="219"/>
      <c r="B58" s="204" t="s">
        <v>157</v>
      </c>
      <c r="C58" s="258">
        <f>+[2]CATASTRO!D31</f>
        <v>4.05</v>
      </c>
      <c r="D58" s="258">
        <f>+[2]CATASTRO!E31</f>
        <v>3.6628968253968202</v>
      </c>
      <c r="E58" s="206">
        <f t="shared" si="4"/>
        <v>90.44189692337828</v>
      </c>
      <c r="F58" s="220">
        <f>+[3]CATASTRO!D31</f>
        <v>4.25</v>
      </c>
      <c r="G58" s="220">
        <f>+[3]CATASTRO!E31</f>
        <v>1.6666666666666701</v>
      </c>
      <c r="H58" s="235">
        <f t="shared" si="5"/>
        <v>39.215686274509885</v>
      </c>
      <c r="I58" s="220">
        <f>+[4]CATASTRO!D31</f>
        <v>4</v>
      </c>
      <c r="J58" s="220">
        <f>+[4]CATASTRO!E31</f>
        <v>1.55</v>
      </c>
      <c r="K58" s="208">
        <f t="shared" si="6"/>
        <v>38.75</v>
      </c>
      <c r="L58" s="210">
        <f t="shared" si="7"/>
        <v>56.135861065962722</v>
      </c>
    </row>
    <row r="59" spans="1:12" ht="14.85" customHeight="1" x14ac:dyDescent="0.2">
      <c r="A59" s="177"/>
      <c r="B59" s="211" t="s">
        <v>158</v>
      </c>
      <c r="C59" s="259">
        <f>+[2]CATASTRO!D43</f>
        <v>6.65</v>
      </c>
      <c r="D59" s="259">
        <f>+[2]CATASTRO!E43</f>
        <v>6.7666666666666702</v>
      </c>
      <c r="E59" s="232">
        <f t="shared" si="4"/>
        <v>101.75438596491232</v>
      </c>
      <c r="F59" s="261">
        <f>+[3]CATASTRO!D43</f>
        <v>6.65</v>
      </c>
      <c r="G59" s="261">
        <f>+[3]CATASTRO!E43</f>
        <v>6.95</v>
      </c>
      <c r="H59" s="260">
        <f t="shared" si="5"/>
        <v>104.51127819548871</v>
      </c>
      <c r="I59" s="222">
        <f>+[4]CATASTRO!D43</f>
        <v>6.65</v>
      </c>
      <c r="J59" s="222">
        <f>+[4]CATASTRO!E43</f>
        <v>6.85945945945946</v>
      </c>
      <c r="K59" s="217">
        <f t="shared" si="6"/>
        <v>103.14976630766105</v>
      </c>
      <c r="L59" s="218">
        <f t="shared" si="7"/>
        <v>103.13847682268737</v>
      </c>
    </row>
    <row r="60" spans="1:12" ht="14.85" customHeight="1" x14ac:dyDescent="0.2">
      <c r="A60" s="219"/>
      <c r="B60" s="204" t="s">
        <v>159</v>
      </c>
      <c r="C60" s="262">
        <f>+[2]CATASTRO!D61</f>
        <v>12.2</v>
      </c>
      <c r="D60" s="262">
        <f>+[2]CATASTRO!E61</f>
        <v>12.4904808671686</v>
      </c>
      <c r="E60" s="234">
        <f t="shared" si="4"/>
        <v>102.38099071449672</v>
      </c>
      <c r="F60" s="220">
        <f>+[3]CATASTRO!D61</f>
        <v>12.2</v>
      </c>
      <c r="G60" s="220">
        <f>+[3]CATASTRO!E61</f>
        <v>12.192542586393399</v>
      </c>
      <c r="H60" s="235">
        <f t="shared" si="5"/>
        <v>99.938873658962294</v>
      </c>
      <c r="I60" s="220">
        <f>+[4]CATASTRO!D61</f>
        <v>12.2</v>
      </c>
      <c r="J60" s="220">
        <f>+[4]CATASTRO!E61</f>
        <v>12.192542586393399</v>
      </c>
      <c r="K60" s="235">
        <f t="shared" si="6"/>
        <v>99.938873658962294</v>
      </c>
      <c r="L60" s="236">
        <f t="shared" si="7"/>
        <v>100.75291267747377</v>
      </c>
    </row>
    <row r="61" spans="1:12" ht="14.85" customHeight="1" x14ac:dyDescent="0.2">
      <c r="A61" s="177"/>
      <c r="B61" s="211" t="s">
        <v>142</v>
      </c>
      <c r="C61" s="259">
        <f>+[2]CATASTRO!D75</f>
        <v>8.43</v>
      </c>
      <c r="D61" s="259">
        <f>+[2]CATASTRO!E75</f>
        <v>8.5357009130447299</v>
      </c>
      <c r="E61" s="232">
        <f t="shared" si="4"/>
        <v>101.25386610966464</v>
      </c>
      <c r="F61" s="261">
        <f>+[3]CATASTRO!D75</f>
        <v>8.42</v>
      </c>
      <c r="G61" s="261">
        <f>+[3]CATASTRO!E75</f>
        <v>8.9227697061337192</v>
      </c>
      <c r="H61" s="215">
        <f t="shared" si="5"/>
        <v>105.97113665241946</v>
      </c>
      <c r="I61" s="222">
        <f>+[4]CATASTRO!D75</f>
        <v>8.44</v>
      </c>
      <c r="J61" s="222">
        <f>+[4]CATASTRO!E75</f>
        <v>7.7442095080895399</v>
      </c>
      <c r="K61" s="217">
        <f t="shared" si="6"/>
        <v>91.756036825705451</v>
      </c>
      <c r="L61" s="218">
        <f t="shared" si="7"/>
        <v>99.66034652926318</v>
      </c>
    </row>
    <row r="62" spans="1:12" ht="14.85" customHeight="1" x14ac:dyDescent="0.2">
      <c r="A62" s="219"/>
      <c r="B62" s="204" t="s">
        <v>160</v>
      </c>
      <c r="C62" s="258">
        <f>+[2]CATASTRO!D83</f>
        <v>3</v>
      </c>
      <c r="D62" s="258">
        <f>+[2]CATASTRO!E83</f>
        <v>2.8663435756045699</v>
      </c>
      <c r="E62" s="206">
        <f t="shared" si="4"/>
        <v>95.544785853485664</v>
      </c>
      <c r="F62" s="220">
        <f>+[3]CATASTRO!D83</f>
        <v>3</v>
      </c>
      <c r="G62" s="220">
        <f>+[3]CATASTRO!E83</f>
        <v>2.8673929910772</v>
      </c>
      <c r="H62" s="208">
        <f t="shared" si="5"/>
        <v>95.579766369240005</v>
      </c>
      <c r="I62" s="220">
        <f>+[4]CATASTRO!D83</f>
        <v>3</v>
      </c>
      <c r="J62" s="220">
        <f>+[4]CATASTRO!E83</f>
        <v>2.9059540459540498</v>
      </c>
      <c r="K62" s="208">
        <f t="shared" si="6"/>
        <v>96.865134865135005</v>
      </c>
      <c r="L62" s="210">
        <f t="shared" si="7"/>
        <v>95.996562362620224</v>
      </c>
    </row>
    <row r="63" spans="1:12" ht="14.85" customHeight="1" x14ac:dyDescent="0.2">
      <c r="A63" s="177"/>
      <c r="B63" s="211" t="s">
        <v>161</v>
      </c>
      <c r="C63" s="259">
        <f>+[2]CATASTRO!D91</f>
        <v>2.4</v>
      </c>
      <c r="D63" s="259">
        <f>+[2]CATASTRO!E91</f>
        <v>2.5</v>
      </c>
      <c r="E63" s="232">
        <f t="shared" si="4"/>
        <v>104.16666666666667</v>
      </c>
      <c r="F63" s="261">
        <f>+[3]CATASTRO!D91</f>
        <v>2.4</v>
      </c>
      <c r="G63" s="261">
        <f>+[3]CATASTRO!E91</f>
        <v>2.5</v>
      </c>
      <c r="H63" s="215">
        <f t="shared" si="5"/>
        <v>104.16666666666667</v>
      </c>
      <c r="I63" s="222">
        <f>+[4]CATASTRO!D91</f>
        <v>2.4</v>
      </c>
      <c r="J63" s="222">
        <f>+[4]CATASTRO!E91</f>
        <v>2.5</v>
      </c>
      <c r="K63" s="217">
        <f t="shared" si="6"/>
        <v>104.16666666666667</v>
      </c>
      <c r="L63" s="218">
        <f t="shared" si="7"/>
        <v>104.16666666666667</v>
      </c>
    </row>
    <row r="64" spans="1:12" ht="14.85" customHeight="1" x14ac:dyDescent="0.2">
      <c r="A64" s="219"/>
      <c r="B64" s="204" t="s">
        <v>162</v>
      </c>
      <c r="C64" s="258">
        <f>+[2]CATASTRO!D101</f>
        <v>4.0199999999999996</v>
      </c>
      <c r="D64" s="258">
        <f>+[2]CATASTRO!E101</f>
        <v>3.3466666666666698</v>
      </c>
      <c r="E64" s="206">
        <f t="shared" si="4"/>
        <v>83.250414593698267</v>
      </c>
      <c r="F64" s="220">
        <f>+[3]CATASTRO!D101</f>
        <v>4.0199999999999996</v>
      </c>
      <c r="G64" s="220">
        <f>+[3]CATASTRO!E101</f>
        <v>2.5</v>
      </c>
      <c r="H64" s="208">
        <f t="shared" si="5"/>
        <v>62.189054726368163</v>
      </c>
      <c r="I64" s="220">
        <f>+[4]CATASTRO!D101</f>
        <v>4.0199999999999996</v>
      </c>
      <c r="J64" s="220">
        <f>+[4]CATASTRO!E101</f>
        <v>3.3833333333333302</v>
      </c>
      <c r="K64" s="208">
        <f t="shared" si="6"/>
        <v>84.162520729684843</v>
      </c>
      <c r="L64" s="210">
        <f t="shared" si="7"/>
        <v>76.533996683250422</v>
      </c>
    </row>
    <row r="65" spans="1:12" ht="14.85" customHeight="1" x14ac:dyDescent="0.2">
      <c r="A65" s="177"/>
      <c r="B65" s="211" t="s">
        <v>163</v>
      </c>
      <c r="C65" s="221">
        <f>+[2]CATASTRO!D111</f>
        <v>1.51</v>
      </c>
      <c r="D65" s="221">
        <f>+[2]CATASTRO!E111</f>
        <v>2.5</v>
      </c>
      <c r="E65" s="232">
        <f t="shared" si="4"/>
        <v>165.56291390728478</v>
      </c>
      <c r="F65" s="261">
        <f>+[3]CATASTRO!D111</f>
        <v>1.51</v>
      </c>
      <c r="G65" s="261">
        <f>+[3]CATASTRO!E111</f>
        <v>2</v>
      </c>
      <c r="H65" s="215">
        <f t="shared" si="5"/>
        <v>132.4503311258278</v>
      </c>
      <c r="I65" s="222">
        <f>+[4]CATASTRO!D111</f>
        <v>2.5</v>
      </c>
      <c r="J65" s="222">
        <f>+[4]CATASTRO!E111</f>
        <v>2</v>
      </c>
      <c r="K65" s="217">
        <f t="shared" si="6"/>
        <v>80</v>
      </c>
      <c r="L65" s="218">
        <f t="shared" si="7"/>
        <v>126.00441501103752</v>
      </c>
    </row>
    <row r="66" spans="1:12" ht="14.85" customHeight="1" x14ac:dyDescent="0.2">
      <c r="A66" s="263"/>
      <c r="B66" s="204" t="s">
        <v>164</v>
      </c>
      <c r="C66" s="205">
        <f>+[2]CATASTRO!D119</f>
        <v>1.9</v>
      </c>
      <c r="D66" s="205">
        <f>+[2]CATASTRO!E119</f>
        <v>2</v>
      </c>
      <c r="E66" s="206">
        <f t="shared" si="4"/>
        <v>105.26315789473685</v>
      </c>
      <c r="F66" s="220">
        <f>+[3]CATASTRO!D119</f>
        <v>1.9</v>
      </c>
      <c r="G66" s="220">
        <f>+[3]CATASTRO!E119</f>
        <v>2</v>
      </c>
      <c r="H66" s="208">
        <f t="shared" si="5"/>
        <v>105.26315789473685</v>
      </c>
      <c r="I66" s="220">
        <f>+[4]CATASTRO!D119</f>
        <v>1.9</v>
      </c>
      <c r="J66" s="220">
        <f>+[4]CATASTRO!E119</f>
        <v>2</v>
      </c>
      <c r="K66" s="208">
        <f t="shared" si="6"/>
        <v>105.26315789473685</v>
      </c>
      <c r="L66" s="210">
        <f t="shared" si="7"/>
        <v>105.26315789473684</v>
      </c>
    </row>
    <row r="67" spans="1:12" ht="14.65" customHeight="1" x14ac:dyDescent="0.2">
      <c r="A67" s="177"/>
      <c r="B67" s="249"/>
      <c r="C67" s="250"/>
      <c r="D67" s="264"/>
      <c r="E67" s="265"/>
      <c r="F67" s="266"/>
      <c r="G67" s="266"/>
      <c r="H67" s="267"/>
      <c r="I67" s="268"/>
      <c r="J67" s="268"/>
      <c r="K67" s="269"/>
      <c r="L67" s="187"/>
    </row>
    <row r="68" spans="1:12" ht="24" customHeight="1" x14ac:dyDescent="0.2">
      <c r="A68" s="270"/>
      <c r="B68" s="256" t="s">
        <v>165</v>
      </c>
      <c r="C68" s="199"/>
      <c r="D68" s="257"/>
      <c r="E68" s="257"/>
      <c r="F68" s="256"/>
      <c r="G68" s="256"/>
      <c r="H68" s="256"/>
      <c r="I68" s="256"/>
      <c r="J68" s="256"/>
      <c r="K68" s="256"/>
      <c r="L68" s="202"/>
    </row>
    <row r="69" spans="1:12" ht="9.75" customHeight="1" x14ac:dyDescent="0.2">
      <c r="A69" s="177"/>
      <c r="B69" s="249"/>
      <c r="C69" s="250"/>
      <c r="D69" s="271"/>
      <c r="E69" s="272"/>
      <c r="F69" s="273"/>
      <c r="G69" s="273"/>
      <c r="H69" s="274"/>
      <c r="I69" s="275"/>
      <c r="J69" s="275"/>
      <c r="K69" s="276"/>
      <c r="L69" s="187"/>
    </row>
    <row r="70" spans="1:12" ht="14.85" customHeight="1" x14ac:dyDescent="0.2">
      <c r="A70" s="177"/>
      <c r="B70" s="211" t="s">
        <v>166</v>
      </c>
      <c r="C70" s="221">
        <f>+[2]REGALIAS!D11</f>
        <v>2.89</v>
      </c>
      <c r="D70" s="221">
        <f>+[2]REGALIAS!E11</f>
        <v>2.8920454545454501</v>
      </c>
      <c r="E70" s="232">
        <f>+D70*100/C70</f>
        <v>100.07077697389101</v>
      </c>
      <c r="F70" s="261">
        <f>+[3]REGALIAS!D11</f>
        <v>2.89</v>
      </c>
      <c r="G70" s="261">
        <f>+[3]REGALIAS!E11</f>
        <v>2.8920454545454501</v>
      </c>
      <c r="H70" s="215">
        <f>+G70*100/F70</f>
        <v>100.07077697389101</v>
      </c>
      <c r="I70" s="222">
        <f>+[4]REGALIAS!D11</f>
        <v>2.89</v>
      </c>
      <c r="J70" s="222">
        <f>+[4]REGALIAS!E11</f>
        <v>2.8938547486033501</v>
      </c>
      <c r="K70" s="217">
        <f>+J70*100/I70</f>
        <v>100.13338230461419</v>
      </c>
      <c r="L70" s="218">
        <f>+(E70+H70+K70)/3</f>
        <v>100.09164541746541</v>
      </c>
    </row>
    <row r="71" spans="1:12" ht="14.85" customHeight="1" x14ac:dyDescent="0.2">
      <c r="A71" s="219"/>
      <c r="B71" s="204" t="s">
        <v>167</v>
      </c>
      <c r="C71" s="205">
        <f>+[2]REGALIAS!D19</f>
        <v>2.4900000000000002</v>
      </c>
      <c r="D71" s="205">
        <f>+[2]REGALIAS!E19</f>
        <v>2.4691574200223401</v>
      </c>
      <c r="E71" s="206">
        <f>+D71*100/C71</f>
        <v>99.162948595274685</v>
      </c>
      <c r="F71" s="220">
        <f>+[3]REGALIAS!D19</f>
        <v>2.4900000000000002</v>
      </c>
      <c r="G71" s="220">
        <f>+[3]REGALIAS!E19</f>
        <v>2.4691574200223401</v>
      </c>
      <c r="H71" s="208">
        <f>+G71*100/F71</f>
        <v>99.162948595274685</v>
      </c>
      <c r="I71" s="220">
        <f>+[4]REGALIAS!D19</f>
        <v>2.4900000000000002</v>
      </c>
      <c r="J71" s="220">
        <f>+[4]REGALIAS!E19</f>
        <v>2.4691574200223401</v>
      </c>
      <c r="K71" s="208">
        <f>+J71*100/I71</f>
        <v>99.162948595274685</v>
      </c>
      <c r="L71" s="210">
        <f>+(E71+H71+K71)/3</f>
        <v>99.162948595274699</v>
      </c>
    </row>
    <row r="72" spans="1:12" ht="12.75" customHeight="1" x14ac:dyDescent="0.2">
      <c r="A72" s="177"/>
      <c r="B72" s="277"/>
      <c r="C72" s="250"/>
      <c r="D72" s="278"/>
      <c r="E72" s="279"/>
      <c r="F72" s="277"/>
      <c r="G72" s="277"/>
      <c r="H72" s="280"/>
      <c r="I72" s="281"/>
      <c r="J72" s="281"/>
      <c r="K72" s="282"/>
      <c r="L72" s="186"/>
    </row>
    <row r="73" spans="1:12" ht="24.75" customHeight="1" x14ac:dyDescent="0.2">
      <c r="A73" s="270"/>
      <c r="B73" s="283" t="s">
        <v>168</v>
      </c>
      <c r="C73" s="284"/>
      <c r="D73" s="285"/>
      <c r="E73" s="285"/>
      <c r="F73" s="286"/>
      <c r="G73" s="286"/>
      <c r="H73" s="286"/>
      <c r="I73" s="286"/>
      <c r="J73" s="286"/>
      <c r="K73" s="286"/>
      <c r="L73" s="202"/>
    </row>
    <row r="74" spans="1:12" ht="11.25" customHeight="1" x14ac:dyDescent="0.2">
      <c r="A74" s="177"/>
      <c r="B74" s="287"/>
      <c r="C74" s="175"/>
      <c r="D74" s="250"/>
      <c r="E74" s="265"/>
      <c r="F74" s="266"/>
      <c r="G74" s="266"/>
      <c r="H74" s="267"/>
      <c r="I74" s="268"/>
      <c r="J74" s="268"/>
      <c r="K74" s="269"/>
      <c r="L74" s="187"/>
    </row>
    <row r="75" spans="1:12" ht="14.85" customHeight="1" x14ac:dyDescent="0.2">
      <c r="A75" s="177"/>
      <c r="B75" s="211" t="s">
        <v>169</v>
      </c>
      <c r="C75" s="288">
        <f>+[2]ADMINISTRACIÓN!D11</f>
        <v>2.6</v>
      </c>
      <c r="D75" s="288">
        <f>+[2]ADMINISTRACIÓN!E11</f>
        <v>2.5642857142857101</v>
      </c>
      <c r="E75" s="232">
        <f>+D75*100/D75</f>
        <v>100</v>
      </c>
      <c r="F75" s="261">
        <f>+[3]ADMINISTRACIÓN!D11</f>
        <v>2.6</v>
      </c>
      <c r="G75" s="261">
        <f>+[3]ADMINISTRACIÓN!E11</f>
        <v>2.5880689850155498</v>
      </c>
      <c r="H75" s="215">
        <f>+G75*100/F75</f>
        <v>99.541114808290374</v>
      </c>
      <c r="I75" s="222">
        <f>+[4]ADMINISTRACIÓN!D11</f>
        <v>2.6</v>
      </c>
      <c r="J75" s="222">
        <f>+[4]ADMINISTRACIÓN!E11</f>
        <v>2.62337662337662</v>
      </c>
      <c r="K75" s="217">
        <f>+J75*100/I75</f>
        <v>100.89910089910076</v>
      </c>
      <c r="L75" s="218">
        <f>+(E75+H75+K75)/3</f>
        <v>100.14673856913038</v>
      </c>
    </row>
    <row r="76" spans="1:12" ht="14.85" customHeight="1" x14ac:dyDescent="0.2">
      <c r="A76" s="219"/>
      <c r="B76" s="204" t="s">
        <v>170</v>
      </c>
      <c r="C76" s="262">
        <f>+[2]ADMINISTRACIÓN!D19</f>
        <v>2.82</v>
      </c>
      <c r="D76" s="262">
        <f>+[2]ADMINISTRACIÓN!E19</f>
        <v>2.95</v>
      </c>
      <c r="E76" s="206">
        <f>+D76*100/C76</f>
        <v>104.60992907801419</v>
      </c>
      <c r="F76" s="220">
        <f>+[3]ADMINISTRACIÓN!D19</f>
        <v>2.82</v>
      </c>
      <c r="G76" s="220">
        <f>+[3]ADMINISTRACIÓN!E19</f>
        <v>2.9292929292929299</v>
      </c>
      <c r="H76" s="208">
        <f>+G76*100/F76</f>
        <v>103.87563579052944</v>
      </c>
      <c r="I76" s="220">
        <f>+[4]ADMINISTRACIÓN!D19</f>
        <v>2.82</v>
      </c>
      <c r="J76" s="220">
        <f>+[4]ADMINISTRACIÓN!E19</f>
        <v>2.91616766467066</v>
      </c>
      <c r="K76" s="208">
        <f>+J76*100/I76</f>
        <v>103.4102008748461</v>
      </c>
      <c r="L76" s="210">
        <f>+(E76+H76+K76)/3</f>
        <v>103.96525524779658</v>
      </c>
    </row>
    <row r="77" spans="1:12" ht="23.25" customHeight="1" x14ac:dyDescent="0.2">
      <c r="A77" s="177"/>
      <c r="B77" s="211" t="s">
        <v>171</v>
      </c>
      <c r="C77" s="221">
        <f>+[2]ADMINISTRACIÓN!D28</f>
        <v>3.65</v>
      </c>
      <c r="D77" s="221">
        <f>+[2]ADMINISTRACIÓN!E28</f>
        <v>3.4166666666666701</v>
      </c>
      <c r="E77" s="232">
        <f>+D77*100/C77</f>
        <v>93.607305936073161</v>
      </c>
      <c r="F77" s="261">
        <f>+[3]ADMINISTRACIÓN!D28</f>
        <v>3.65</v>
      </c>
      <c r="G77" s="261">
        <f>+[3]ADMINISTRACIÓN!E28</f>
        <v>3.58654970760234</v>
      </c>
      <c r="H77" s="215">
        <f>+G77*100/F77</f>
        <v>98.261635824721651</v>
      </c>
      <c r="I77" s="222">
        <f>+[4]ADMINISTRACIÓN!D28</f>
        <v>3.65</v>
      </c>
      <c r="J77" s="222">
        <f>+[4]ADMINISTRACIÓN!E28</f>
        <v>3.7749999999999999</v>
      </c>
      <c r="K77" s="217">
        <f>+J77*100/I77</f>
        <v>103.42465753424658</v>
      </c>
      <c r="L77" s="218">
        <f>+(E77+H77+K77)/3</f>
        <v>98.431199765013801</v>
      </c>
    </row>
    <row r="78" spans="1:12" ht="14.85" customHeight="1" x14ac:dyDescent="0.2">
      <c r="A78" s="219"/>
      <c r="B78" s="204" t="s">
        <v>172</v>
      </c>
      <c r="C78" s="205">
        <f>+[2]ADMINISTRACIÓN!D35</f>
        <v>1.0555000000000001</v>
      </c>
      <c r="D78" s="205">
        <f>+[2]ADMINISTRACIÓN!E35</f>
        <v>1.05555555555556</v>
      </c>
      <c r="E78" s="206">
        <f>+D78*100/C78</f>
        <v>100.00526343491804</v>
      </c>
      <c r="F78" s="220">
        <f>+[3]ADMINISTRACIÓN!D35</f>
        <v>1.0555000000000001</v>
      </c>
      <c r="G78" s="220">
        <f>+[3]ADMINISTRACIÓN!E35</f>
        <v>1.1111111111111101</v>
      </c>
      <c r="H78" s="208">
        <f>+G78*100/F78</f>
        <v>105.26869835254476</v>
      </c>
      <c r="I78" s="220">
        <f>+[4]ADMINISTRACIÓN!D35</f>
        <v>1.1112</v>
      </c>
      <c r="J78" s="220">
        <f>+[4]ADMINISTRACIÓN!E35</f>
        <v>1.1111111111111101</v>
      </c>
      <c r="K78" s="208">
        <f>+J78*100/I78</f>
        <v>99.992000639948714</v>
      </c>
      <c r="L78" s="210">
        <f>+(E78+H78+K78)/3</f>
        <v>101.75532080913717</v>
      </c>
    </row>
    <row r="79" spans="1:12" ht="18.75" customHeight="1" x14ac:dyDescent="0.2">
      <c r="A79" s="177"/>
      <c r="B79" s="289" t="s">
        <v>173</v>
      </c>
      <c r="C79" s="243">
        <f>+[2]ADMINISTRACIÓN!D35</f>
        <v>1.0555000000000001</v>
      </c>
      <c r="D79" s="243">
        <f>+[2]ADMINISTRACIÓN!E35</f>
        <v>1.05555555555556</v>
      </c>
      <c r="E79" s="232">
        <f>+D79*100/C79</f>
        <v>100.00526343491804</v>
      </c>
      <c r="F79" s="246">
        <f>+[3]ADMINISTRACIÓN!D44</f>
        <v>3.8</v>
      </c>
      <c r="G79" s="246">
        <f>+[3]ADMINISTRACIÓN!E44</f>
        <v>3.8</v>
      </c>
      <c r="H79" s="215">
        <f>+G79*100/F79</f>
        <v>100</v>
      </c>
      <c r="I79" s="238">
        <f>+[4]ADMINISTRACIÓN!D44</f>
        <v>3.8</v>
      </c>
      <c r="J79" s="238">
        <f>+[4]ADMINISTRACIÓN!E44</f>
        <v>3.8</v>
      </c>
      <c r="K79" s="217">
        <f>+J79*100/I79</f>
        <v>100</v>
      </c>
      <c r="L79" s="218">
        <f>+(E79+H79+K79)/3</f>
        <v>100.00175447830601</v>
      </c>
    </row>
    <row r="80" spans="1:12" ht="14.65" customHeight="1" x14ac:dyDescent="0.2">
      <c r="A80" s="177"/>
      <c r="B80" s="249"/>
      <c r="C80" s="250"/>
      <c r="D80" s="264"/>
      <c r="E80" s="265"/>
      <c r="F80" s="266"/>
      <c r="G80" s="266"/>
      <c r="H80" s="267"/>
      <c r="I80" s="268"/>
      <c r="J80" s="268"/>
      <c r="K80" s="269"/>
      <c r="L80" s="187"/>
    </row>
    <row r="81" spans="1:12" ht="31.5" customHeight="1" x14ac:dyDescent="0.2">
      <c r="A81" s="270"/>
      <c r="B81" s="283" t="s">
        <v>174</v>
      </c>
      <c r="C81" s="284"/>
      <c r="D81" s="290"/>
      <c r="E81" s="291"/>
      <c r="F81" s="292"/>
      <c r="G81" s="292"/>
      <c r="H81" s="293"/>
      <c r="I81" s="292"/>
      <c r="J81" s="292"/>
      <c r="K81" s="293"/>
      <c r="L81" s="202"/>
    </row>
    <row r="82" spans="1:12" ht="12" customHeight="1" x14ac:dyDescent="0.2">
      <c r="A82" s="177"/>
      <c r="B82" s="249"/>
      <c r="C82" s="250"/>
      <c r="D82" s="264"/>
      <c r="E82" s="265"/>
      <c r="F82" s="266"/>
      <c r="G82" s="266"/>
      <c r="H82" s="267"/>
      <c r="I82" s="268"/>
      <c r="J82" s="268"/>
      <c r="K82" s="269"/>
      <c r="L82" s="187"/>
    </row>
    <row r="83" spans="1:12" ht="24" customHeight="1" x14ac:dyDescent="0.2">
      <c r="A83" s="219"/>
      <c r="B83" s="204" t="s">
        <v>175</v>
      </c>
      <c r="C83" s="205">
        <f>+[2]LEGALES!D9</f>
        <v>1.1000000000000001</v>
      </c>
      <c r="D83" s="205">
        <f>+[2]LEGALES!E9</f>
        <v>1.08510638297872</v>
      </c>
      <c r="E83" s="206">
        <f>+D83*100/C83</f>
        <v>98.646034816247251</v>
      </c>
      <c r="F83" s="220">
        <f>+[3]LEGALES!D9</f>
        <v>1.1000000000000001</v>
      </c>
      <c r="G83" s="220">
        <f>+[3]LEGALES!E9</f>
        <v>1.1000000000000001</v>
      </c>
      <c r="H83" s="208">
        <f>+G83*100/F83</f>
        <v>100</v>
      </c>
      <c r="I83" s="220">
        <f>+[4]LEGALES!D9</f>
        <v>1.1000000000000001</v>
      </c>
      <c r="J83" s="220">
        <f>+[4]LEGALES!E9</f>
        <v>1.0983606557376999</v>
      </c>
      <c r="K83" s="208">
        <f>+J83*100/I83</f>
        <v>99.850968703427256</v>
      </c>
      <c r="L83" s="210">
        <f>+(E83+H83+K83)/3</f>
        <v>99.49900117322484</v>
      </c>
    </row>
    <row r="84" spans="1:12" ht="14.85" customHeight="1" x14ac:dyDescent="0.2">
      <c r="A84" s="177"/>
      <c r="B84" s="211" t="s">
        <v>176</v>
      </c>
      <c r="C84" s="221">
        <f>+[2]LEGALES!D19</f>
        <v>1.1000000000000001</v>
      </c>
      <c r="D84" s="221">
        <f>+[2]LEGALES!E19</f>
        <v>1.0531914893617</v>
      </c>
      <c r="E84" s="232">
        <f>+D84*100/C84</f>
        <v>95.744680851063634</v>
      </c>
      <c r="F84" s="261">
        <f>+[3]LEGALES!D19</f>
        <v>0.1</v>
      </c>
      <c r="G84" s="261">
        <f>+[3]LEGALES!E19</f>
        <v>1.2500000000000001E-2</v>
      </c>
      <c r="H84" s="215">
        <f>+G84*100/F84</f>
        <v>12.5</v>
      </c>
      <c r="I84" s="222">
        <f>+[4]LEGALES!D19</f>
        <v>1.3919999999999999</v>
      </c>
      <c r="J84" s="222">
        <f>+[4]LEGALES!E19</f>
        <v>1.24572829131653</v>
      </c>
      <c r="K84" s="217">
        <f>+J84*100/I84</f>
        <v>89.491974950900143</v>
      </c>
      <c r="L84" s="218">
        <f>+(E84+H84+K84)/3</f>
        <v>65.912218600654583</v>
      </c>
    </row>
    <row r="85" spans="1:12" ht="14.85" customHeight="1" x14ac:dyDescent="0.2">
      <c r="A85" s="294"/>
      <c r="B85" s="204" t="s">
        <v>177</v>
      </c>
      <c r="C85" s="258">
        <f>+[2]LEGALES!D28</f>
        <v>2.2229999999999999</v>
      </c>
      <c r="D85" s="258">
        <f>+[2]LEGALES!E28</f>
        <v>1.0450654680476801</v>
      </c>
      <c r="E85" s="206">
        <f>+D85*100/C85</f>
        <v>47.011492039931632</v>
      </c>
      <c r="F85" s="220">
        <f>+[3]LEGALES!D28</f>
        <v>2.0230000000000001</v>
      </c>
      <c r="G85" s="220">
        <f>+[3]LEGALES!E28</f>
        <v>2.0218878248974002</v>
      </c>
      <c r="H85" s="208">
        <f>+G85*100/F85</f>
        <v>99.945023474908552</v>
      </c>
      <c r="I85" s="220">
        <f>+[4]LEGALES!D28</f>
        <v>2.2229999999999999</v>
      </c>
      <c r="J85" s="220">
        <f>+[4]LEGALES!E28</f>
        <v>2.8095782002121199</v>
      </c>
      <c r="K85" s="208">
        <f>+J85*100/I85</f>
        <v>126.38678363527306</v>
      </c>
      <c r="L85" s="210">
        <f>+(E85+H85+K85)/3</f>
        <v>91.114433050037746</v>
      </c>
    </row>
    <row r="86" spans="1:12" ht="14.85" customHeight="1" x14ac:dyDescent="0.2">
      <c r="A86" s="295"/>
      <c r="B86" s="225" t="s">
        <v>178</v>
      </c>
      <c r="C86" s="259">
        <f>+[2]LEGALES!D36</f>
        <v>2.91</v>
      </c>
      <c r="D86" s="259">
        <f>+[2]LEGALES!E36</f>
        <v>3</v>
      </c>
      <c r="E86" s="232">
        <f>+D86*100/C86</f>
        <v>103.09278350515463</v>
      </c>
      <c r="F86" s="222">
        <f>+[3]LEGALES!D36</f>
        <v>2.91</v>
      </c>
      <c r="G86" s="222">
        <f>+[3]LEGALES!E36</f>
        <v>2.6333333333333302</v>
      </c>
      <c r="H86" s="217">
        <f>+G86*100/F86</f>
        <v>90.492554410080075</v>
      </c>
      <c r="I86" s="222">
        <f>+[4]LEGALES!D36</f>
        <v>2.91</v>
      </c>
      <c r="J86" s="222">
        <f>+[4]LEGALES!E36</f>
        <v>2.57878787878788</v>
      </c>
      <c r="K86" s="217">
        <f>+J86*100/I86</f>
        <v>88.618140164531951</v>
      </c>
      <c r="L86" s="226">
        <f>+(E86+H86+K86)/3</f>
        <v>94.067826026588889</v>
      </c>
    </row>
    <row r="87" spans="1:12" ht="14.85" customHeight="1" x14ac:dyDescent="0.2">
      <c r="A87" s="294"/>
      <c r="B87" s="204" t="s">
        <v>179</v>
      </c>
      <c r="C87" s="258">
        <f>+[2]LEGALES!D45</f>
        <v>2.75</v>
      </c>
      <c r="D87" s="258">
        <f>+[2]LEGALES!E45</f>
        <v>2.5833333333333299</v>
      </c>
      <c r="E87" s="206">
        <f>+D87*100/C87</f>
        <v>93.93939393939381</v>
      </c>
      <c r="F87" s="220">
        <f>+[3]LEGALES!D45</f>
        <v>3.45</v>
      </c>
      <c r="G87" s="220">
        <f>+[3]LEGALES!E45</f>
        <v>2.3571428571428599</v>
      </c>
      <c r="H87" s="208">
        <f>+G87*100/F87</f>
        <v>68.3229813664597</v>
      </c>
      <c r="I87" s="220">
        <f>+[4]LEGALES!D45</f>
        <v>3.45</v>
      </c>
      <c r="J87" s="220">
        <f>+[4]LEGALES!E45</f>
        <v>2.4285714285714302</v>
      </c>
      <c r="K87" s="208">
        <f>+J87*100/I87</f>
        <v>70.393374741200873</v>
      </c>
      <c r="L87" s="210">
        <f>+(E87+H87+K87)/3</f>
        <v>77.551916682351461</v>
      </c>
    </row>
    <row r="88" spans="1:12" ht="14.85" customHeight="1" x14ac:dyDescent="0.2">
      <c r="A88" s="295"/>
      <c r="B88" s="225"/>
      <c r="C88" s="250"/>
      <c r="D88" s="264"/>
      <c r="E88" s="232"/>
      <c r="F88" s="296"/>
      <c r="G88" s="296"/>
      <c r="H88" s="217"/>
      <c r="I88" s="296"/>
      <c r="J88" s="296"/>
      <c r="K88" s="217"/>
      <c r="L88" s="226"/>
    </row>
    <row r="89" spans="1:12" ht="14.65" customHeight="1" x14ac:dyDescent="0.2">
      <c r="A89" s="177"/>
      <c r="B89" s="297"/>
      <c r="C89" s="250"/>
      <c r="D89" s="264"/>
      <c r="E89" s="265"/>
      <c r="F89" s="268"/>
      <c r="G89" s="268"/>
      <c r="H89" s="269"/>
      <c r="I89" s="268"/>
      <c r="J89" s="268"/>
      <c r="K89" s="269"/>
      <c r="L89" s="187"/>
    </row>
    <row r="90" spans="1:12" ht="35.25" customHeight="1" x14ac:dyDescent="0.2">
      <c r="A90" s="270"/>
      <c r="B90" s="283" t="s">
        <v>180</v>
      </c>
      <c r="C90" s="284"/>
      <c r="D90" s="290"/>
      <c r="E90" s="291"/>
      <c r="F90" s="292"/>
      <c r="G90" s="292"/>
      <c r="H90" s="293"/>
      <c r="I90" s="292"/>
      <c r="J90" s="292"/>
      <c r="K90" s="293"/>
      <c r="L90" s="202"/>
    </row>
    <row r="91" spans="1:12" ht="9" customHeight="1" x14ac:dyDescent="0.2">
      <c r="A91" s="177"/>
      <c r="B91" s="249"/>
      <c r="C91" s="250"/>
      <c r="D91" s="264"/>
      <c r="E91" s="265"/>
      <c r="F91" s="266"/>
      <c r="G91" s="266"/>
      <c r="H91" s="267"/>
      <c r="I91" s="268"/>
      <c r="J91" s="268"/>
      <c r="K91" s="269"/>
      <c r="L91" s="187"/>
    </row>
    <row r="92" spans="1:12" ht="22.5" customHeight="1" x14ac:dyDescent="0.2">
      <c r="A92" s="177"/>
      <c r="B92" s="211" t="s">
        <v>181</v>
      </c>
      <c r="C92" s="231">
        <f>+[2]INFORMÁTICA!D9</f>
        <v>1.92</v>
      </c>
      <c r="D92" s="231">
        <f>+[2]INFORMÁTICA!E9</f>
        <v>2.0083333333333302</v>
      </c>
      <c r="E92" s="232">
        <f>+D92*100/C92</f>
        <v>104.60069444444429</v>
      </c>
      <c r="F92" s="261">
        <f>+[3]INFORMÁTICA!D9</f>
        <v>1.92</v>
      </c>
      <c r="G92" s="261">
        <f>+[3]INFORMÁTICA!E9</f>
        <v>2</v>
      </c>
      <c r="H92" s="215">
        <f>+G92*100/F92</f>
        <v>104.16666666666667</v>
      </c>
      <c r="I92" s="222">
        <f>+[4]INFORMÁTICA!D9</f>
        <v>1.92</v>
      </c>
      <c r="J92" s="222">
        <f>+[4]INFORMÁTICA!E9</f>
        <v>2</v>
      </c>
      <c r="K92" s="217">
        <f>+J92*100/I92</f>
        <v>104.16666666666667</v>
      </c>
      <c r="L92" s="218">
        <f>+(E92+H92+K92)/3</f>
        <v>104.31134259259255</v>
      </c>
    </row>
    <row r="93" spans="1:12" ht="14.85" customHeight="1" x14ac:dyDescent="0.2">
      <c r="A93" s="219"/>
      <c r="B93" s="204" t="s">
        <v>182</v>
      </c>
      <c r="C93" s="258">
        <f>+[2]INFORMÁTICA!D17</f>
        <v>2.5</v>
      </c>
      <c r="D93" s="258">
        <f>+[2]INFORMÁTICA!E17</f>
        <v>2.7014131295174102</v>
      </c>
      <c r="E93" s="206">
        <f>+D93*100/C93</f>
        <v>108.05652518069641</v>
      </c>
      <c r="F93" s="220">
        <f>+[3]INFORMÁTICA!D17</f>
        <v>2.5</v>
      </c>
      <c r="G93" s="220">
        <f>+[3]INFORMÁTICA!E17</f>
        <v>2.5043810062182001</v>
      </c>
      <c r="H93" s="208">
        <f>+G93*100/F93</f>
        <v>100.175240248728</v>
      </c>
      <c r="I93" s="220">
        <f>+[4]INFORMÁTICA!D17</f>
        <v>2.5</v>
      </c>
      <c r="J93" s="220">
        <f>+[4]INFORMÁTICA!E17</f>
        <v>2.8096727121117402</v>
      </c>
      <c r="K93" s="208">
        <f>+J93*100/I93</f>
        <v>112.38690848446961</v>
      </c>
      <c r="L93" s="210">
        <f>+(E93+H93+K93)/3</f>
        <v>106.87289130463132</v>
      </c>
    </row>
    <row r="94" spans="1:12" ht="14.85" customHeight="1" x14ac:dyDescent="0.2">
      <c r="A94" s="224"/>
      <c r="B94" s="225" t="s">
        <v>183</v>
      </c>
      <c r="C94" s="259">
        <f>+[2]INFORMÁTICA!D24</f>
        <v>2</v>
      </c>
      <c r="D94" s="259">
        <f>+[2]INFORMÁTICA!E24</f>
        <v>11.0063131313131</v>
      </c>
      <c r="E94" s="232">
        <f>+D94*100/C94</f>
        <v>550.31565656565499</v>
      </c>
      <c r="F94" s="245">
        <f>+[3]INFORMÁTICA!D24</f>
        <v>2</v>
      </c>
      <c r="G94" s="245">
        <f>+[3]INFORMÁTICA!E24</f>
        <v>2</v>
      </c>
      <c r="H94" s="215">
        <f>+G94*100/F94</f>
        <v>100</v>
      </c>
      <c r="I94" s="222">
        <f>+[4]INFORMÁTICA!D24</f>
        <v>2</v>
      </c>
      <c r="J94" s="222">
        <f>+[4]INFORMÁTICA!E24</f>
        <v>2</v>
      </c>
      <c r="K94" s="217">
        <f>+J94*100/I94</f>
        <v>100</v>
      </c>
      <c r="L94" s="226">
        <f>+(E94+H94+K94)/3</f>
        <v>250.10521885521834</v>
      </c>
    </row>
    <row r="95" spans="1:12" ht="18" customHeight="1" x14ac:dyDescent="0.2">
      <c r="A95" s="219"/>
      <c r="B95" s="204" t="s">
        <v>184</v>
      </c>
      <c r="C95" s="258">
        <f>+[2]INFORMÁTICA!D31</f>
        <v>1.8</v>
      </c>
      <c r="D95" s="258">
        <f>+[2]INFORMÁTICA!E31</f>
        <v>1.8</v>
      </c>
      <c r="E95" s="206">
        <f>+D95*100/C95</f>
        <v>100</v>
      </c>
      <c r="F95" s="244">
        <f>+[3]INFORMÁTICA!D31</f>
        <v>1.8</v>
      </c>
      <c r="G95" s="244">
        <f>+[3]INFORMÁTICA!E31</f>
        <v>1.8333333333333299</v>
      </c>
      <c r="H95" s="208">
        <f>+G95*100/F95</f>
        <v>101.85185185185166</v>
      </c>
      <c r="I95" s="244">
        <f>+[4]INFORMÁTICA!D31</f>
        <v>1.8</v>
      </c>
      <c r="J95" s="244">
        <f>+[4]INFORMÁTICA!E31</f>
        <v>1.8333333333333299</v>
      </c>
      <c r="K95" s="208">
        <f>+J95*100/I95</f>
        <v>101.85185185185166</v>
      </c>
      <c r="L95" s="210">
        <f>+(E95+H95+K95)/3</f>
        <v>101.23456790123446</v>
      </c>
    </row>
    <row r="96" spans="1:12" ht="13.7" customHeight="1" x14ac:dyDescent="0.2">
      <c r="A96" s="177"/>
      <c r="B96" s="277"/>
      <c r="C96" s="250"/>
      <c r="D96" s="278"/>
      <c r="E96" s="279"/>
      <c r="F96" s="277"/>
      <c r="G96" s="277"/>
      <c r="H96" s="280"/>
      <c r="I96" s="281"/>
      <c r="J96" s="281"/>
      <c r="K96" s="282"/>
      <c r="L96" s="187"/>
    </row>
    <row r="97" spans="1:12" ht="33.75" customHeight="1" x14ac:dyDescent="0.2">
      <c r="A97" s="270"/>
      <c r="B97" s="283" t="s">
        <v>185</v>
      </c>
      <c r="C97" s="284"/>
      <c r="D97" s="290"/>
      <c r="E97" s="291"/>
      <c r="F97" s="292"/>
      <c r="G97" s="292"/>
      <c r="H97" s="293"/>
      <c r="I97" s="292"/>
      <c r="J97" s="292"/>
      <c r="K97" s="293"/>
      <c r="L97" s="298"/>
    </row>
    <row r="98" spans="1:12" ht="10.5" customHeight="1" x14ac:dyDescent="0.2">
      <c r="A98" s="177"/>
      <c r="B98" s="287"/>
      <c r="C98" s="250"/>
      <c r="D98" s="264"/>
      <c r="E98" s="265"/>
      <c r="F98" s="266"/>
      <c r="G98" s="266"/>
      <c r="H98" s="267"/>
      <c r="I98" s="268"/>
      <c r="J98" s="268"/>
      <c r="K98" s="269"/>
      <c r="L98" s="187"/>
    </row>
    <row r="99" spans="1:12" ht="21" customHeight="1" x14ac:dyDescent="0.2">
      <c r="A99" s="177"/>
      <c r="B99" s="211" t="s">
        <v>186</v>
      </c>
      <c r="C99" s="259">
        <f>+[2]INSTITUCIONAL!D12</f>
        <v>202.4</v>
      </c>
      <c r="D99" s="259">
        <f>+[2]INSTITUCIONAL!E12</f>
        <v>3.6166666666666698</v>
      </c>
      <c r="E99" s="232">
        <f>+D99*100/C99</f>
        <v>1.7868906455862992</v>
      </c>
      <c r="F99" s="261">
        <f>+[3]INSTITUCIONAL!D12</f>
        <v>4.8</v>
      </c>
      <c r="G99" s="261">
        <f>+[3]INSTITUCIONAL!E12</f>
        <v>3.8649122807017502</v>
      </c>
      <c r="H99" s="215">
        <f>+G99*100/F99</f>
        <v>80.519005847953125</v>
      </c>
      <c r="I99" s="222">
        <f>+[4]INSTITUCIONAL!D12</f>
        <v>4.8</v>
      </c>
      <c r="J99" s="222">
        <f>+[4]INSTITUCIONAL!E12</f>
        <v>3.8</v>
      </c>
      <c r="K99" s="217">
        <f>+J99*100/I99</f>
        <v>79.166666666666671</v>
      </c>
      <c r="L99" s="218">
        <f>+(E99+H99+K99)/3</f>
        <v>53.8241877200687</v>
      </c>
    </row>
    <row r="100" spans="1:12" ht="26.25" customHeight="1" x14ac:dyDescent="0.2">
      <c r="A100" s="219"/>
      <c r="B100" s="204" t="s">
        <v>187</v>
      </c>
      <c r="C100" s="258">
        <f>+[2]INSTITUCIONAL!D23</f>
        <v>4</v>
      </c>
      <c r="D100" s="258">
        <f>+[2]INSTITUCIONAL!E23</f>
        <v>4</v>
      </c>
      <c r="E100" s="206">
        <f>+D100*100/C100</f>
        <v>100</v>
      </c>
      <c r="F100" s="220">
        <f>+[3]INSTITUCIONAL!D23</f>
        <v>5</v>
      </c>
      <c r="G100" s="220">
        <f>+[3]INSTITUCIONAL!E23</f>
        <v>5</v>
      </c>
      <c r="H100" s="208">
        <f>+G100*100/F100</f>
        <v>100</v>
      </c>
      <c r="I100" s="220">
        <f>+[4]INSTITUCIONAL!D23</f>
        <v>4</v>
      </c>
      <c r="J100" s="220">
        <f>+[4]INSTITUCIONAL!E23</f>
        <v>4</v>
      </c>
      <c r="K100" s="208">
        <f>+J100*100/I100</f>
        <v>100</v>
      </c>
      <c r="L100" s="210">
        <f>+(E100+H100+K100)/3</f>
        <v>100</v>
      </c>
    </row>
    <row r="101" spans="1:12" ht="22.5" customHeight="1" x14ac:dyDescent="0.2">
      <c r="A101" s="177"/>
      <c r="B101" s="211" t="s">
        <v>188</v>
      </c>
      <c r="C101" s="259">
        <f>+[2]INSTITUCIONAL!D36</f>
        <v>1</v>
      </c>
      <c r="D101" s="259">
        <f>+[2]INSTITUCIONAL!E36</f>
        <v>0.98235294117647098</v>
      </c>
      <c r="E101" s="232">
        <f>+D101*100/C101</f>
        <v>98.235294117647101</v>
      </c>
      <c r="F101" s="261">
        <f>+[3]INSTITUCIONAL!D36</f>
        <v>1</v>
      </c>
      <c r="G101" s="261">
        <f>+[3]INSTITUCIONAL!E36</f>
        <v>0.97972972972973005</v>
      </c>
      <c r="H101" s="215">
        <f>+G101*100/F101</f>
        <v>97.972972972973011</v>
      </c>
      <c r="I101" s="222">
        <f>+[4]INSTITUCIONAL!D36</f>
        <v>2</v>
      </c>
      <c r="J101" s="222">
        <f>+[4]INSTITUCIONAL!E36</f>
        <v>1.95161290322581</v>
      </c>
      <c r="K101" s="217">
        <f>+J101*100/I101</f>
        <v>97.580645161290505</v>
      </c>
      <c r="L101" s="218">
        <f>+(E101+H101+K101)/3</f>
        <v>97.929637417303525</v>
      </c>
    </row>
    <row r="102" spans="1:12" ht="14.65" customHeight="1" x14ac:dyDescent="0.2">
      <c r="A102" s="177"/>
      <c r="B102" s="249"/>
      <c r="C102" s="250"/>
      <c r="D102" s="264"/>
      <c r="E102" s="265"/>
      <c r="F102" s="266"/>
      <c r="G102" s="266"/>
      <c r="H102" s="267"/>
      <c r="I102" s="268"/>
      <c r="J102" s="268"/>
      <c r="K102" s="269"/>
      <c r="L102" s="187"/>
    </row>
    <row r="103" spans="1:12" ht="35.25" customHeight="1" x14ac:dyDescent="0.2">
      <c r="A103" s="270"/>
      <c r="B103" s="283" t="s">
        <v>189</v>
      </c>
      <c r="C103" s="284"/>
      <c r="D103" s="290"/>
      <c r="E103" s="291"/>
      <c r="F103" s="292"/>
      <c r="G103" s="292"/>
      <c r="H103" s="293"/>
      <c r="I103" s="292"/>
      <c r="J103" s="292"/>
      <c r="K103" s="293"/>
      <c r="L103" s="202"/>
    </row>
    <row r="104" spans="1:12" ht="9" customHeight="1" x14ac:dyDescent="0.2">
      <c r="A104" s="177"/>
      <c r="B104" s="249"/>
      <c r="C104" s="250"/>
      <c r="D104" s="264"/>
      <c r="E104" s="265"/>
      <c r="F104" s="266"/>
      <c r="G104" s="266"/>
      <c r="H104" s="267"/>
      <c r="I104" s="268"/>
      <c r="J104" s="268"/>
      <c r="K104" s="269"/>
      <c r="L104" s="187"/>
    </row>
    <row r="105" spans="1:12" ht="14.85" customHeight="1" x14ac:dyDescent="0.2">
      <c r="A105" s="219"/>
      <c r="B105" s="204" t="s">
        <v>166</v>
      </c>
      <c r="C105" s="233">
        <v>1.6666000000000001</v>
      </c>
      <c r="D105" s="233">
        <v>1.6666666666666701</v>
      </c>
      <c r="E105" s="206">
        <f>+D105*100/C105</f>
        <v>100.0040001600066</v>
      </c>
      <c r="F105" s="220">
        <v>1.6666000000000001</v>
      </c>
      <c r="G105" s="220">
        <v>1.6666666666666701</v>
      </c>
      <c r="H105" s="208">
        <f>+G105*100/F105</f>
        <v>100.0040001600066</v>
      </c>
      <c r="I105" s="220">
        <v>2</v>
      </c>
      <c r="J105" s="220">
        <v>2</v>
      </c>
      <c r="K105" s="208">
        <f>+J105*100/I105</f>
        <v>100</v>
      </c>
      <c r="L105" s="210">
        <f>+(E105+H105+K105)/3</f>
        <v>100.00266677333774</v>
      </c>
    </row>
    <row r="106" spans="1:12" ht="14.85" customHeight="1" x14ac:dyDescent="0.2">
      <c r="A106" s="177"/>
      <c r="B106" s="211" t="s">
        <v>190</v>
      </c>
      <c r="C106" s="231">
        <v>5.8</v>
      </c>
      <c r="D106" s="231">
        <v>5.8888888888888902</v>
      </c>
      <c r="E106" s="232">
        <f>+D106*100/C106</f>
        <v>101.53256704980845</v>
      </c>
      <c r="F106" s="261">
        <v>6.8</v>
      </c>
      <c r="G106" s="261">
        <v>8.09</v>
      </c>
      <c r="H106" s="215">
        <f>+G106*100/F106</f>
        <v>118.97058823529412</v>
      </c>
      <c r="I106" s="222">
        <v>6.8</v>
      </c>
      <c r="J106" s="222">
        <v>7</v>
      </c>
      <c r="K106" s="217">
        <f>+J106*100/I106</f>
        <v>102.94117647058823</v>
      </c>
      <c r="L106" s="218">
        <f>+(E106+H106+K106)/3</f>
        <v>107.81477725189693</v>
      </c>
    </row>
    <row r="107" spans="1:12" ht="22.5" customHeight="1" x14ac:dyDescent="0.2">
      <c r="A107" s="219"/>
      <c r="B107" s="204" t="s">
        <v>191</v>
      </c>
      <c r="C107" s="233">
        <v>2.9</v>
      </c>
      <c r="D107" s="233">
        <v>3.1033940704138399</v>
      </c>
      <c r="E107" s="206">
        <f>+D107*100/C107</f>
        <v>107.01358863496</v>
      </c>
      <c r="F107" s="220">
        <v>2.9</v>
      </c>
      <c r="G107" s="220">
        <v>3.1808284029456702</v>
      </c>
      <c r="H107" s="208">
        <f>+G107*100/F107</f>
        <v>109.68373803260931</v>
      </c>
      <c r="I107" s="220">
        <v>2.9</v>
      </c>
      <c r="J107" s="220">
        <v>2.9105888348390101</v>
      </c>
      <c r="K107" s="208">
        <f>+J107*100/I107</f>
        <v>100.36513223582794</v>
      </c>
      <c r="L107" s="210">
        <f>+(E107+H107+K107)/3</f>
        <v>105.68748630113242</v>
      </c>
    </row>
    <row r="108" spans="1:12" ht="14.65" customHeight="1" x14ac:dyDescent="0.2">
      <c r="A108" s="177"/>
      <c r="B108" s="249"/>
      <c r="C108" s="250"/>
      <c r="D108" s="264"/>
      <c r="E108" s="265"/>
      <c r="F108" s="266"/>
      <c r="G108" s="266"/>
      <c r="H108" s="267"/>
      <c r="I108" s="268"/>
      <c r="J108" s="268"/>
      <c r="K108" s="269"/>
      <c r="L108" s="187"/>
    </row>
    <row r="109" spans="1:12" ht="25.5" customHeight="1" x14ac:dyDescent="0.2">
      <c r="A109" s="270"/>
      <c r="B109" s="283" t="s">
        <v>192</v>
      </c>
      <c r="C109" s="284"/>
      <c r="D109" s="290"/>
      <c r="E109" s="291"/>
      <c r="F109" s="292"/>
      <c r="G109" s="292"/>
      <c r="H109" s="293"/>
      <c r="I109" s="292"/>
      <c r="J109" s="292"/>
      <c r="K109" s="293"/>
      <c r="L109" s="202"/>
    </row>
    <row r="110" spans="1:12" ht="8.25" customHeight="1" x14ac:dyDescent="0.2">
      <c r="A110" s="177"/>
      <c r="B110" s="287"/>
      <c r="C110" s="250"/>
      <c r="D110" s="264"/>
      <c r="E110" s="265"/>
      <c r="F110" s="266"/>
      <c r="G110" s="266"/>
      <c r="H110" s="267"/>
      <c r="I110" s="268"/>
      <c r="J110" s="268"/>
      <c r="K110" s="269"/>
      <c r="L110" s="187"/>
    </row>
    <row r="111" spans="1:12" ht="14.85" customHeight="1" x14ac:dyDescent="0.2">
      <c r="A111" s="219"/>
      <c r="B111" s="204" t="s">
        <v>193</v>
      </c>
      <c r="C111" s="233">
        <v>0.46</v>
      </c>
      <c r="D111" s="233">
        <v>0.31351533471072501</v>
      </c>
      <c r="E111" s="206">
        <f>+D111*100/C111</f>
        <v>68.155507545809783</v>
      </c>
      <c r="F111" s="220">
        <v>0.42</v>
      </c>
      <c r="G111" s="220">
        <v>0.19394487162058199</v>
      </c>
      <c r="H111" s="208">
        <f>+G111*100/F111</f>
        <v>46.177350385852854</v>
      </c>
      <c r="I111" s="220">
        <v>0.45</v>
      </c>
      <c r="J111" s="220">
        <v>0.30795413629317198</v>
      </c>
      <c r="K111" s="208">
        <f>+J111*100/I111</f>
        <v>68.434252509593776</v>
      </c>
      <c r="L111" s="210">
        <f>+(E111+H111+K111)/3</f>
        <v>60.922370147085473</v>
      </c>
    </row>
    <row r="112" spans="1:12" ht="14.85" customHeight="1" x14ac:dyDescent="0.2">
      <c r="A112" s="224"/>
      <c r="B112" s="225" t="s">
        <v>194</v>
      </c>
      <c r="C112" s="231">
        <v>6</v>
      </c>
      <c r="D112" s="231">
        <v>7</v>
      </c>
      <c r="E112" s="232">
        <f>+D112*100/C112</f>
        <v>116.66666666666667</v>
      </c>
      <c r="F112" s="245">
        <v>6</v>
      </c>
      <c r="G112" s="245">
        <v>6</v>
      </c>
      <c r="H112" s="217">
        <f>+G112*100/F112</f>
        <v>100</v>
      </c>
      <c r="I112" s="245">
        <v>6</v>
      </c>
      <c r="J112" s="245">
        <v>6</v>
      </c>
      <c r="K112" s="217">
        <f>+J112*100/I112</f>
        <v>100</v>
      </c>
      <c r="L112" s="226">
        <f>+(E112+H112+K112)/3</f>
        <v>105.55555555555556</v>
      </c>
    </row>
    <row r="113" spans="1:12" ht="14.85" customHeight="1" x14ac:dyDescent="0.2">
      <c r="A113" s="219"/>
      <c r="B113" s="204" t="s">
        <v>195</v>
      </c>
      <c r="C113" s="233">
        <v>3</v>
      </c>
      <c r="D113" s="233">
        <v>3</v>
      </c>
      <c r="E113" s="206">
        <f>+D113*100/C113</f>
        <v>100</v>
      </c>
      <c r="F113" s="244">
        <v>3</v>
      </c>
      <c r="G113" s="244">
        <v>6</v>
      </c>
      <c r="H113" s="208">
        <f>+G113*100/F113</f>
        <v>200</v>
      </c>
      <c r="I113" s="244">
        <v>6</v>
      </c>
      <c r="J113" s="244">
        <v>4</v>
      </c>
      <c r="K113" s="208">
        <f>+J113*100/I113</f>
        <v>66.666666666666671</v>
      </c>
      <c r="L113" s="210">
        <f>+(E113+H113+K113)/3</f>
        <v>122.22222222222223</v>
      </c>
    </row>
    <row r="114" spans="1:12" ht="14.85" customHeight="1" x14ac:dyDescent="0.2">
      <c r="A114" s="224"/>
      <c r="B114" s="225"/>
      <c r="C114" s="250"/>
      <c r="D114" s="264"/>
      <c r="E114" s="232"/>
      <c r="F114" s="299"/>
      <c r="G114" s="296"/>
      <c r="H114" s="217"/>
      <c r="I114" s="299"/>
      <c r="J114" s="296"/>
      <c r="K114" s="217"/>
      <c r="L114" s="226"/>
    </row>
    <row r="115" spans="1:12" ht="14.65" customHeight="1" x14ac:dyDescent="0.2">
      <c r="A115" s="177"/>
      <c r="B115" s="287"/>
      <c r="C115" s="250"/>
      <c r="D115" s="221"/>
      <c r="E115" s="300"/>
      <c r="F115" s="183"/>
      <c r="G115" s="183"/>
      <c r="H115" s="301"/>
      <c r="I115" s="184"/>
      <c r="J115" s="184"/>
      <c r="K115" s="302"/>
      <c r="L115" s="187"/>
    </row>
    <row r="116" spans="1:12" ht="24.75" customHeight="1" x14ac:dyDescent="0.2">
      <c r="A116" s="303"/>
      <c r="B116" s="283" t="s">
        <v>196</v>
      </c>
      <c r="C116" s="284"/>
      <c r="D116" s="290"/>
      <c r="E116" s="291"/>
      <c r="F116" s="292"/>
      <c r="G116" s="292"/>
      <c r="H116" s="293"/>
      <c r="I116" s="292"/>
      <c r="J116" s="292"/>
      <c r="K116" s="293"/>
      <c r="L116" s="202"/>
    </row>
    <row r="117" spans="1:12" ht="8.25" customHeight="1" x14ac:dyDescent="0.2">
      <c r="A117" s="177"/>
      <c r="B117" s="287"/>
      <c r="C117" s="250"/>
      <c r="D117" s="221"/>
      <c r="E117" s="300"/>
      <c r="F117" s="183"/>
      <c r="G117" s="183"/>
      <c r="H117" s="301"/>
      <c r="I117" s="184"/>
      <c r="J117" s="184"/>
      <c r="K117" s="302"/>
      <c r="L117" s="187"/>
    </row>
    <row r="118" spans="1:12" ht="14.65" customHeight="1" x14ac:dyDescent="0.2">
      <c r="B118" s="304"/>
      <c r="C118" s="305"/>
      <c r="D118" s="306"/>
      <c r="E118" s="307"/>
      <c r="F118" s="308"/>
      <c r="G118" s="308"/>
      <c r="H118" s="309"/>
      <c r="I118" s="310"/>
      <c r="J118" s="310"/>
      <c r="K118" s="311"/>
      <c r="L118" s="187"/>
    </row>
    <row r="119" spans="1:12" ht="14.85" customHeight="1" x14ac:dyDescent="0.2">
      <c r="A119" s="219"/>
      <c r="B119" s="204" t="s">
        <v>197</v>
      </c>
      <c r="C119" s="312">
        <v>5</v>
      </c>
      <c r="D119" s="312">
        <v>5</v>
      </c>
      <c r="E119" s="234">
        <f>+D119*100/C119</f>
        <v>100</v>
      </c>
      <c r="F119" s="244">
        <v>5</v>
      </c>
      <c r="G119" s="244">
        <v>5</v>
      </c>
      <c r="H119" s="235">
        <f>+G119*100/F119</f>
        <v>100</v>
      </c>
      <c r="I119" s="220">
        <v>5</v>
      </c>
      <c r="J119" s="220">
        <v>5</v>
      </c>
      <c r="K119" s="235">
        <f>+J119*100/I119</f>
        <v>100</v>
      </c>
      <c r="L119" s="236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43307086614173229" top="0.47244094488188981" bottom="0.98425196850393704" header="0.51181102362204722" footer="0"/>
  <pageSetup paperSize="9" firstPageNumber="0" orientation="landscape" r:id="rId1"/>
  <headerFooter>
    <oddFooter>&amp;CPágina &amp;P de &amp;N</oddFooter>
  </headerFooter>
  <rowBreaks count="2" manualBreakCount="2">
    <brk id="79" max="16383" man="1"/>
    <brk id="10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2019-08-15T15:58:06Z</cp:lastPrinted>
  <dcterms:created xsi:type="dcterms:W3CDTF">2005-11-28T14:59:09Z</dcterms:created>
  <dcterms:modified xsi:type="dcterms:W3CDTF">2019-08-15T19:35:58Z</dcterms:modified>
</cp:coreProperties>
</file>