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2120" windowHeight="8910" activeTab="5"/>
  </bookViews>
  <sheets>
    <sheet name="11601" sheetId="1" r:id="rId1"/>
    <sheet name="11602" sheetId="2" r:id="rId2"/>
    <sheet name="11605" sheetId="3" r:id="rId3"/>
    <sheet name="11606" sheetId="4" r:id="rId4"/>
    <sheet name="11609" sheetId="5" r:id="rId5"/>
    <sheet name="11610" sheetId="6" r:id="rId6"/>
  </sheets>
  <definedNames>
    <definedName name="_xlnm.Print_Area" localSheetId="0">'11601'!$A$1:$H$56</definedName>
    <definedName name="_xlnm.Print_Area" localSheetId="1">'11602'!$A$1:$F$38</definedName>
    <definedName name="_xlnm.Print_Area" localSheetId="2">'11605'!$A$1:$F$40</definedName>
    <definedName name="_xlnm.Print_Area" localSheetId="3">'11606'!$A$1:$F$51</definedName>
    <definedName name="_xlnm.Print_Area" localSheetId="4">'11609'!$A$1:$F$32</definedName>
    <definedName name="_xlnm.Print_Area" localSheetId="5">'11610'!$A$1:$F$30</definedName>
    <definedName name="_xlnm.Print_Titles" localSheetId="0">'11601'!$1:$11</definedName>
    <definedName name="_xlnm.Print_Titles" localSheetId="2">'11605'!$1:$12</definedName>
    <definedName name="_xlnm.Print_Titles" localSheetId="4">'11609'!$1:$13</definedName>
  </definedNames>
  <calcPr calcId="124519"/>
</workbook>
</file>

<file path=xl/calcChain.xml><?xml version="1.0" encoding="utf-8"?>
<calcChain xmlns="http://schemas.openxmlformats.org/spreadsheetml/2006/main">
  <c r="G26" i="3"/>
  <c r="G25"/>
  <c r="G24"/>
  <c r="G23"/>
  <c r="G22"/>
  <c r="G21"/>
  <c r="G20"/>
  <c r="G19"/>
  <c r="G17"/>
  <c r="G16"/>
  <c r="G15"/>
  <c r="G38" i="4"/>
  <c r="G36"/>
  <c r="F36"/>
  <c r="G35"/>
  <c r="K38"/>
  <c r="K33"/>
  <c r="G24" i="5"/>
  <c r="H28" i="1"/>
  <c r="H41"/>
  <c r="H40"/>
  <c r="H39"/>
  <c r="F25" i="5"/>
  <c r="F24"/>
  <c r="F23"/>
  <c r="F22"/>
  <c r="F33" i="4"/>
  <c r="J33"/>
  <c r="F26" i="3"/>
  <c r="F25"/>
  <c r="F24"/>
  <c r="F23"/>
  <c r="F22"/>
  <c r="F21"/>
  <c r="F20"/>
  <c r="F19"/>
  <c r="F17"/>
  <c r="F16"/>
  <c r="F15"/>
  <c r="F38" i="4"/>
  <c r="F35"/>
  <c r="J38"/>
  <c r="J36"/>
  <c r="J35"/>
  <c r="G28" i="1" l="1"/>
  <c r="G41"/>
  <c r="G40"/>
  <c r="G39"/>
  <c r="E38" i="4"/>
  <c r="E36"/>
  <c r="E35"/>
  <c r="E33"/>
  <c r="I38"/>
  <c r="F41" i="1"/>
  <c r="F40"/>
  <c r="F39"/>
  <c r="F28"/>
  <c r="F27"/>
  <c r="E24" i="5"/>
  <c r="I33" i="4"/>
  <c r="H38"/>
  <c r="D38" s="1"/>
  <c r="E28" i="1"/>
  <c r="H33" i="4"/>
  <c r="D24" i="5"/>
  <c r="E41" i="1"/>
  <c r="E40"/>
  <c r="E39"/>
  <c r="M32" i="4" l="1"/>
  <c r="M33" s="1"/>
  <c r="M34" l="1"/>
  <c r="M35" s="1"/>
  <c r="M36" l="1"/>
  <c r="M37" s="1"/>
  <c r="M38" l="1"/>
  <c r="M39" s="1"/>
  <c r="M40" s="1"/>
  <c r="M41" s="1"/>
  <c r="M42" l="1"/>
  <c r="M43" s="1"/>
  <c r="M44" l="1"/>
  <c r="M45" s="1"/>
  <c r="D36" l="1"/>
  <c r="D33"/>
  <c r="D35"/>
</calcChain>
</file>

<file path=xl/sharedStrings.xml><?xml version="1.0" encoding="utf-8"?>
<sst xmlns="http://schemas.openxmlformats.org/spreadsheetml/2006/main" count="460" uniqueCount="195">
  <si>
    <t>MINISTERIO DE  SEGURIDAD</t>
  </si>
  <si>
    <t>CUADRO DE INDICADORES Y METAS</t>
  </si>
  <si>
    <t>Denominación de las variables</t>
  </si>
  <si>
    <t>Unidad  de Medida</t>
  </si>
  <si>
    <t>Unidad   de Gestión de Consumo</t>
  </si>
  <si>
    <t xml:space="preserve">11601 - REPAR Y REPRIV - MINISTERIO DE SEGURIDAD </t>
  </si>
  <si>
    <t>INDICADORES DE PRODUCCION</t>
  </si>
  <si>
    <t xml:space="preserve">Tramites de Portación de Arma Civil </t>
  </si>
  <si>
    <t>Cantidad</t>
  </si>
  <si>
    <t>J00002</t>
  </si>
  <si>
    <t>Solicitud Trámites Especiales</t>
  </si>
  <si>
    <t>Trámites de Tenencia de Arma Uso Civil</t>
  </si>
  <si>
    <t>Inscripción de Arma de Uso Civil</t>
  </si>
  <si>
    <t>RECURSOS HUMANOS</t>
  </si>
  <si>
    <t>RECURSOS FISICOS</t>
  </si>
  <si>
    <r>
      <t>Fuente</t>
    </r>
    <r>
      <rPr>
        <sz val="10"/>
        <rFont val="Arial"/>
        <family val="2"/>
      </rPr>
      <t>: Repar y Repriv - Ministerio de Seguridad - Gobierno de Mendoza</t>
    </r>
  </si>
  <si>
    <t>Total de Alarmas en Empresas</t>
  </si>
  <si>
    <t>Alarmas Empresas Tributables</t>
  </si>
  <si>
    <t>Alarmas Empresas no Tributables</t>
  </si>
  <si>
    <t>Asaltos</t>
  </si>
  <si>
    <t>Abonados</t>
  </si>
  <si>
    <t xml:space="preserve">11601 - POLICIA EN FUNCION JUDICIAL - MINISTERIO DE SEGURIDAD </t>
  </si>
  <si>
    <t>MINISTERIO DE SEGURIDAD</t>
  </si>
  <si>
    <t>11602 - DIRECCIÓN DE INVESTIGACIONES</t>
  </si>
  <si>
    <t>Total Allanamientos Realizados</t>
  </si>
  <si>
    <t>J00014</t>
  </si>
  <si>
    <t>Total Personas Detenidas por Delitos</t>
  </si>
  <si>
    <t xml:space="preserve">Total Hechos Esclarecidos </t>
  </si>
  <si>
    <t>Personas Detenidas por Averiguación de Antecedentes</t>
  </si>
  <si>
    <t>TOTAL CAUSAS DELICTUALES</t>
  </si>
  <si>
    <t>DELITOS CONTRA LAS PERSONAS</t>
  </si>
  <si>
    <t>DELITOS CONTRA EL HONOR Y LA HONESTIDAD</t>
  </si>
  <si>
    <t>DELITOS CONTRA LA LIBERTAD</t>
  </si>
  <si>
    <t>DELITOS CONTRA LA PROPIEDAD</t>
  </si>
  <si>
    <t>DELITOS CONTRA LA FE PUBLICA Y/O ECONOMICO</t>
  </si>
  <si>
    <t>DELITOS EN GRADO DE TENTATIVA</t>
  </si>
  <si>
    <t>DELITOS TENENCIA ARMAS DE GUERRA</t>
  </si>
  <si>
    <t>DELITOS CONTRA LA LEY DE ESTUPEFACIENTE (Ley Nº23737)</t>
  </si>
  <si>
    <t xml:space="preserve">OTROS DELITOS </t>
  </si>
  <si>
    <t xml:space="preserve">RECURSOS HUMANOS </t>
  </si>
  <si>
    <r>
      <t>Fuente</t>
    </r>
    <r>
      <rPr>
        <sz val="10"/>
        <rFont val="Arial"/>
        <family val="2"/>
      </rPr>
      <t>: Dirección de Investigaciones - Ministerio de Seguridad - Gobierno de Mendoza</t>
    </r>
  </si>
  <si>
    <t>11605 - DIRECCIÓN DE DEFENSA CIVIL</t>
  </si>
  <si>
    <t>INDICADORES DE SINIESTROS</t>
  </si>
  <si>
    <t>Incendios Urbanos</t>
  </si>
  <si>
    <t>J00150</t>
  </si>
  <si>
    <t>Incendios de Automotores</t>
  </si>
  <si>
    <t>INDICADORES DE PRODUCCIÓN</t>
  </si>
  <si>
    <t>Asesoramiento e Inspecciones a Entidades Públicas y Privadas</t>
  </si>
  <si>
    <t>J00149</t>
  </si>
  <si>
    <t>J00869</t>
  </si>
  <si>
    <t>Colaboraciones (Drizas, Barrido de Combustibles, etc.)</t>
  </si>
  <si>
    <t>Tareas de Prevención</t>
  </si>
  <si>
    <t>INDICADORES DE CAPACITACION</t>
  </si>
  <si>
    <t xml:space="preserve">Personas Capacitadas por Defensa Civil en Cursos para Afrontar Emergencias </t>
  </si>
  <si>
    <t>Personal Voluntario Capacitado</t>
  </si>
  <si>
    <t>INDICADORES CAPACIDAD INSTALADAS</t>
  </si>
  <si>
    <t>Total Movilidad Liviana y Pesada Terrestre</t>
  </si>
  <si>
    <t>1 - Vehiculos Livianos</t>
  </si>
  <si>
    <t>2 - Vehiculos Pesados</t>
  </si>
  <si>
    <t>3 - Embarcaciones</t>
  </si>
  <si>
    <r>
      <t xml:space="preserve">Fuente: </t>
    </r>
    <r>
      <rPr>
        <sz val="10"/>
        <rFont val="Arial"/>
        <family val="2"/>
      </rPr>
      <t>Dirección de Defensa Civil - Ministerio de Seguridad - Gobierno de Mendoza</t>
    </r>
  </si>
  <si>
    <t>11606 - DIRECCIÓN DE SEGURIDAD</t>
  </si>
  <si>
    <t>INDICADORES SEGURIDAD</t>
  </si>
  <si>
    <t>Total Delitos contra las Personas</t>
  </si>
  <si>
    <t>J00017</t>
  </si>
  <si>
    <t>Total Delitos contra el Honor y la Honestidad</t>
  </si>
  <si>
    <t>Total Delitos contra el Estado Civil</t>
  </si>
  <si>
    <t>J00018</t>
  </si>
  <si>
    <t>Total Delitos contra la Libertad</t>
  </si>
  <si>
    <t>Total Delitos contra la Propiedad</t>
  </si>
  <si>
    <t>Total Delitos contra la Seguridad Pública</t>
  </si>
  <si>
    <t>Total Delitos contra el Orden Público</t>
  </si>
  <si>
    <t>Total Delitos contra la Seguridad de la Nación</t>
  </si>
  <si>
    <t>Total Delitos contra los Poderes Pcos. y Orden Const.</t>
  </si>
  <si>
    <t>J00019</t>
  </si>
  <si>
    <t>Total Atentados contra la Administración Pública</t>
  </si>
  <si>
    <t>Total Delitos contra la Fe Pública</t>
  </si>
  <si>
    <t>Total Delitos contra La Ley de Estupefacientes</t>
  </si>
  <si>
    <t>Total Delitos en Grado de Tentativa</t>
  </si>
  <si>
    <t>Total Delitos Tenencia Armas de Guerra</t>
  </si>
  <si>
    <t>Total Vehículos</t>
  </si>
  <si>
    <t>INDICADORES CAPACIDAD INSTALADA</t>
  </si>
  <si>
    <t>Relación Habitantes/Policia</t>
  </si>
  <si>
    <t>Habit/Policia</t>
  </si>
  <si>
    <t>Relación Habitantes con Patrulleros en Servicio</t>
  </si>
  <si>
    <t>Habit/Patrullero</t>
  </si>
  <si>
    <t>Relación Habitantes con Motos en Servicio</t>
  </si>
  <si>
    <t>Habit./Moto</t>
  </si>
  <si>
    <t>VEHICULOS</t>
  </si>
  <si>
    <t xml:space="preserve">Vehículos en Servicio </t>
  </si>
  <si>
    <t>HELICOPTEROS</t>
  </si>
  <si>
    <t>Total Helicópteros en Servicio</t>
  </si>
  <si>
    <t>RENOVACION DEL PARQUE MOVIL</t>
  </si>
  <si>
    <t>Total Vehículos Adquiridos</t>
  </si>
  <si>
    <t>Helicópteros Adquiridos</t>
  </si>
  <si>
    <t>INFRAESTRUCTURA EDILICIA</t>
  </si>
  <si>
    <t>Comisarías</t>
  </si>
  <si>
    <t>J00020</t>
  </si>
  <si>
    <t>Subcomisarías</t>
  </si>
  <si>
    <t>Destacamentos</t>
  </si>
  <si>
    <t>Unidad de Gestión de Consumo</t>
  </si>
  <si>
    <t xml:space="preserve">11609 - DIRECCIÓN DE ADMINISTRACIÓN </t>
  </si>
  <si>
    <t>Órdenes de Compra Emitidas</t>
  </si>
  <si>
    <t>J00212</t>
  </si>
  <si>
    <t>Comisiones de Servicios (Viáticos y Pasajes)</t>
  </si>
  <si>
    <t>Expedientes de Rendición de Fondos Permanentes</t>
  </si>
  <si>
    <t>Licencias Tramitadas</t>
  </si>
  <si>
    <t>J00216</t>
  </si>
  <si>
    <t>Actualizaciones de Legajos</t>
  </si>
  <si>
    <t>Certificaciones de Servicios</t>
  </si>
  <si>
    <t>Total por función</t>
  </si>
  <si>
    <t>J00217</t>
  </si>
  <si>
    <t xml:space="preserve"> </t>
  </si>
  <si>
    <t xml:space="preserve">11610 - DIRECCIÓN DE SEGURIDAD VIAL </t>
  </si>
  <si>
    <t>Licencias de Conducir Emitidas</t>
  </si>
  <si>
    <t>J00083</t>
  </si>
  <si>
    <t>Multas de Tránsito</t>
  </si>
  <si>
    <t>J00129</t>
  </si>
  <si>
    <t>Operativos de Control de Alcoholemia</t>
  </si>
  <si>
    <t>Operativos de Control de Velocidad</t>
  </si>
  <si>
    <t>Personas Fallecidas en Accidentes de Tránsito</t>
  </si>
  <si>
    <t>Homicidios Culposos en Accidentes de Tránsito</t>
  </si>
  <si>
    <t>Lesiones Culposas en Accidentes de Tránsito</t>
  </si>
  <si>
    <t>Total por Función</t>
  </si>
  <si>
    <t>J00012</t>
  </si>
  <si>
    <r>
      <t>Fuente</t>
    </r>
    <r>
      <rPr>
        <sz val="10"/>
        <rFont val="Arial"/>
        <family val="2"/>
      </rPr>
      <t>: Dirección de Seguridad Vial - Ministerio de Seguridad - Gobierno de Mendoza</t>
    </r>
  </si>
  <si>
    <t>Re.P.Ar.</t>
  </si>
  <si>
    <t>Habilitación de Empresas de Vigilancia</t>
  </si>
  <si>
    <t>Inspección de Empresas de Vigilancia</t>
  </si>
  <si>
    <t>Capacitación de Vigiladores</t>
  </si>
  <si>
    <t>Emisión de Credenciales</t>
  </si>
  <si>
    <t>Autorización Vehículos p/Vigilancia</t>
  </si>
  <si>
    <t>Cuadernillos de Vigiladores</t>
  </si>
  <si>
    <t>Habilitación Directores y Subdirectores Técnicos</t>
  </si>
  <si>
    <t>Cobro de Cánones de Funcionamiento</t>
  </si>
  <si>
    <t>* R.E.Pri.V.</t>
  </si>
  <si>
    <t>* Inspección de locales de venta de Pirotecnia</t>
  </si>
  <si>
    <t>* Inspección  de Armerías/Depósitos/Empresas</t>
  </si>
  <si>
    <t>* Inspección de Polvorines</t>
  </si>
  <si>
    <t>* Nuevos Indicadores incorporados por la Dirección de REPAR y REPRIV.</t>
  </si>
  <si>
    <t>Primer Trimestre</t>
  </si>
  <si>
    <r>
      <t>Fuente</t>
    </r>
    <r>
      <rPr>
        <sz val="10"/>
        <rFont val="Arial"/>
        <family val="2"/>
      </rPr>
      <t>: Departamento de Seguridad Bancaria - Ministerio de Seguridad - Gobierno de Mendoza</t>
    </r>
  </si>
  <si>
    <t>* Otros Delitos sin Codificar</t>
  </si>
  <si>
    <t>* Otros Delitos en Grado de Tentativa</t>
  </si>
  <si>
    <r>
      <t>Fuente</t>
    </r>
    <r>
      <rPr>
        <sz val="10"/>
        <rFont val="Arial"/>
        <family val="2"/>
      </rPr>
      <t xml:space="preserve">: Jefatura Policía en Función Judicial - Dirección Investigaciones - Ministerio de Seguridad - </t>
    </r>
  </si>
  <si>
    <t>Gobierno de Mendoza</t>
  </si>
  <si>
    <t xml:space="preserve"> Ministerio de Seguridad - Gobierno de Mendoza</t>
  </si>
  <si>
    <t>Inspecciones Bancarias</t>
  </si>
  <si>
    <t>DELITOS CONTRA LA SEGURIDAD PUBLICA</t>
  </si>
  <si>
    <t>DELITOS CONTRA EL ORDEN PUBLICO</t>
  </si>
  <si>
    <t>Patrullaje Náutico (Hs)</t>
  </si>
  <si>
    <t>TOTAL DELITOS*</t>
  </si>
  <si>
    <t>* No se reciben denuncias de delitos desde el Poder Judicial desde Mayo de 2009.</t>
  </si>
  <si>
    <t>Segundo Trimestre</t>
  </si>
  <si>
    <t>4 - Grupo Electrógeno</t>
  </si>
  <si>
    <t>Tercer Trimestre</t>
  </si>
  <si>
    <t xml:space="preserve">11601 - DEPARTAMENTO DE SEGURIDAD BANCARIA - MINISTERIO DE SEGURIDAD </t>
  </si>
  <si>
    <t>DELITOS CONTRA LA ADMINISTRACION PUBLICA</t>
  </si>
  <si>
    <t>motos</t>
  </si>
  <si>
    <t>11609 - DIRECCIÓN DE RECURSOS HUMANOS</t>
  </si>
  <si>
    <t>Cuarto Trimestre</t>
  </si>
  <si>
    <t xml:space="preserve">EJERCICIO </t>
  </si>
  <si>
    <t>EJERCICIO</t>
  </si>
  <si>
    <t>Incendios de Campos</t>
  </si>
  <si>
    <r>
      <t>Fuente</t>
    </r>
    <r>
      <rPr>
        <sz val="11"/>
        <rFont val="Arial"/>
        <family val="2"/>
      </rPr>
      <t>: Dirección de Administración (División Contaduría) y Dirección de Recursos Humanos</t>
    </r>
  </si>
  <si>
    <t>1° trim</t>
  </si>
  <si>
    <t>vehic</t>
  </si>
  <si>
    <t>Búsqueda y Rescate vehicular</t>
  </si>
  <si>
    <t>Rastreo de personas</t>
  </si>
  <si>
    <t>total vehiculos</t>
  </si>
  <si>
    <t>2° trim</t>
  </si>
  <si>
    <t>personal</t>
  </si>
  <si>
    <t>Asesoramiento Técnico (pericias)</t>
  </si>
  <si>
    <r>
      <t>Fuente</t>
    </r>
    <r>
      <rPr>
        <sz val="10"/>
        <rFont val="Arial"/>
        <family val="2"/>
      </rPr>
      <t>: Dirección de Planeamiento Estratégico, Dirección de Recursos Humanos y Dirección Logística  - Ministerio de Seguridad -Mza</t>
    </r>
  </si>
  <si>
    <t>Año 2012</t>
  </si>
  <si>
    <t>año 2013</t>
  </si>
  <si>
    <t xml:space="preserve">Personas Heridas y/o Lesionadas en Acc. de Tránsito </t>
  </si>
  <si>
    <t>año 2014</t>
  </si>
  <si>
    <t>HABITANTAES</t>
  </si>
  <si>
    <t>3° trim</t>
  </si>
  <si>
    <t>Salvamento de Personas/animales</t>
  </si>
  <si>
    <t>4° trim</t>
  </si>
  <si>
    <t>año 2015</t>
  </si>
  <si>
    <t>año 2016</t>
  </si>
  <si>
    <t>año 2017</t>
  </si>
  <si>
    <t>Ausentismo por Lic. P tratamiento de salud</t>
  </si>
  <si>
    <t>Allanamientos a desarmaderos</t>
  </si>
  <si>
    <t>Certificados de antecedentes (*)</t>
  </si>
  <si>
    <t xml:space="preserve">Cédulas de identidad </t>
  </si>
  <si>
    <t>(*) Desde el 01/01/2017 los certificados son emitidos por el Registro Civil</t>
  </si>
  <si>
    <t>Chalecos antibala vencidos</t>
  </si>
  <si>
    <t>Cadena de pago</t>
  </si>
  <si>
    <t>Dias</t>
  </si>
  <si>
    <t>PRESUPUESTO 2018</t>
  </si>
  <si>
    <t>AÑO 2018</t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</si>
</sst>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20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4"/>
      <name val="Garamond"/>
      <family val="1"/>
    </font>
    <font>
      <sz val="14"/>
      <name val="Arial"/>
      <family val="2"/>
    </font>
    <font>
      <b/>
      <sz val="14"/>
      <name val="Garamond"/>
      <family val="1"/>
    </font>
    <font>
      <b/>
      <sz val="12"/>
      <name val="Garamond"/>
      <family val="1"/>
    </font>
    <font>
      <sz val="12"/>
      <name val="Arial"/>
      <family val="2"/>
    </font>
    <font>
      <sz val="10"/>
      <color indexed="10"/>
      <name val="Arial"/>
      <family val="2"/>
    </font>
    <font>
      <sz val="12"/>
      <name val="Garamond"/>
      <family val="1"/>
    </font>
    <font>
      <b/>
      <sz val="9"/>
      <name val="Arial"/>
      <family val="2"/>
    </font>
    <font>
      <b/>
      <sz val="9"/>
      <color indexed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name val="Garamond"/>
      <family val="1"/>
    </font>
    <font>
      <sz val="11"/>
      <name val="Garamond"/>
      <family val="1"/>
    </font>
    <font>
      <sz val="10"/>
      <name val="Garamond"/>
      <family val="1"/>
    </font>
    <font>
      <b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52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1" fillId="0" borderId="0"/>
    <xf numFmtId="0" fontId="11" fillId="0" borderId="0"/>
  </cellStyleXfs>
  <cellXfs count="411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/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2" fillId="0" borderId="0" xfId="0" applyFont="1" applyAlignment="1">
      <alignment horizontal="left" vertical="center" indent="3"/>
    </xf>
    <xf numFmtId="0" fontId="2" fillId="0" borderId="0" xfId="0" applyFont="1" applyBorder="1" applyAlignment="1">
      <alignment horizontal="left" vertical="center" indent="3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3" fillId="0" borderId="0" xfId="0" applyFont="1"/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3" fontId="3" fillId="0" borderId="0" xfId="0" applyNumberFormat="1" applyFont="1"/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3" fontId="4" fillId="0" borderId="0" xfId="0" applyNumberFormat="1" applyFont="1" applyBorder="1" applyProtection="1">
      <protection locked="0"/>
    </xf>
    <xf numFmtId="3" fontId="4" fillId="0" borderId="0" xfId="0" applyNumberFormat="1" applyFont="1" applyBorder="1"/>
    <xf numFmtId="0" fontId="4" fillId="0" borderId="1" xfId="0" applyFont="1" applyFill="1" applyBorder="1"/>
    <xf numFmtId="0" fontId="4" fillId="0" borderId="2" xfId="0" applyFont="1" applyFill="1" applyBorder="1"/>
    <xf numFmtId="3" fontId="4" fillId="0" borderId="3" xfId="0" applyNumberFormat="1" applyFont="1" applyBorder="1" applyAlignment="1" applyProtection="1">
      <alignment horizontal="right"/>
    </xf>
    <xf numFmtId="0" fontId="4" fillId="0" borderId="1" xfId="0" applyFont="1" applyBorder="1"/>
    <xf numFmtId="0" fontId="4" fillId="0" borderId="2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 applyAlignment="1">
      <alignment horizontal="left" vertical="center"/>
    </xf>
    <xf numFmtId="3" fontId="4" fillId="0" borderId="6" xfId="0" applyNumberFormat="1" applyFont="1" applyBorder="1" applyProtection="1">
      <protection locked="0"/>
    </xf>
    <xf numFmtId="0" fontId="3" fillId="0" borderId="0" xfId="0" applyFont="1" applyBorder="1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Border="1" applyAlignment="1"/>
    <xf numFmtId="0" fontId="4" fillId="0" borderId="2" xfId="0" applyFont="1" applyBorder="1" applyAlignment="1">
      <alignment horizontal="center" vertical="center"/>
    </xf>
    <xf numFmtId="3" fontId="4" fillId="0" borderId="2" xfId="0" applyNumberFormat="1" applyFont="1" applyBorder="1"/>
    <xf numFmtId="0" fontId="4" fillId="0" borderId="2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3" fontId="4" fillId="0" borderId="5" xfId="0" applyNumberFormat="1" applyFont="1" applyBorder="1"/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/>
    <xf numFmtId="0" fontId="10" fillId="0" borderId="0" xfId="0" applyFont="1"/>
    <xf numFmtId="0" fontId="0" fillId="0" borderId="0" xfId="0" applyAlignment="1"/>
    <xf numFmtId="3" fontId="4" fillId="0" borderId="7" xfId="0" applyNumberFormat="1" applyFont="1" applyBorder="1"/>
    <xf numFmtId="3" fontId="4" fillId="0" borderId="8" xfId="0" applyNumberFormat="1" applyFont="1" applyBorder="1"/>
    <xf numFmtId="3" fontId="4" fillId="0" borderId="1" xfId="0" applyNumberFormat="1" applyFont="1" applyBorder="1"/>
    <xf numFmtId="3" fontId="4" fillId="0" borderId="1" xfId="0" applyNumberFormat="1" applyFont="1" applyBorder="1" applyAlignment="1">
      <alignment vertical="top" wrapText="1"/>
    </xf>
    <xf numFmtId="3" fontId="4" fillId="0" borderId="1" xfId="0" applyNumberFormat="1" applyFont="1" applyFill="1" applyBorder="1"/>
    <xf numFmtId="3" fontId="4" fillId="0" borderId="2" xfId="0" applyNumberFormat="1" applyFont="1" applyFill="1" applyBorder="1"/>
    <xf numFmtId="3" fontId="4" fillId="0" borderId="4" xfId="0" applyNumberFormat="1" applyFont="1" applyBorder="1"/>
    <xf numFmtId="3" fontId="0" fillId="0" borderId="0" xfId="0" applyNumberFormat="1"/>
    <xf numFmtId="3" fontId="4" fillId="0" borderId="2" xfId="0" applyNumberFormat="1" applyFont="1" applyBorder="1" applyAlignment="1">
      <alignment horizontal="center"/>
    </xf>
    <xf numFmtId="3" fontId="4" fillId="0" borderId="2" xfId="0" applyNumberFormat="1" applyFont="1" applyFill="1" applyBorder="1" applyAlignment="1">
      <alignment horizontal="center"/>
    </xf>
    <xf numFmtId="0" fontId="4" fillId="0" borderId="0" xfId="0" applyFont="1"/>
    <xf numFmtId="0" fontId="2" fillId="0" borderId="0" xfId="2" applyFont="1" applyAlignment="1">
      <alignment horizontal="left"/>
    </xf>
    <xf numFmtId="0" fontId="3" fillId="0" borderId="0" xfId="2" applyFont="1" applyAlignment="1"/>
    <xf numFmtId="0" fontId="8" fillId="0" borderId="0" xfId="2" applyFont="1" applyAlignment="1">
      <alignment horizontal="right"/>
    </xf>
    <xf numFmtId="0" fontId="11" fillId="0" borderId="0" xfId="2"/>
    <xf numFmtId="0" fontId="8" fillId="0" borderId="0" xfId="2" applyFont="1" applyAlignment="1">
      <alignment horizontal="left"/>
    </xf>
    <xf numFmtId="0" fontId="2" fillId="0" borderId="0" xfId="2" applyFont="1" applyAlignment="1">
      <alignment horizontal="left" vertical="center" indent="3"/>
    </xf>
    <xf numFmtId="0" fontId="11" fillId="0" borderId="0" xfId="2" applyAlignment="1">
      <alignment horizontal="left" vertical="center" indent="3"/>
    </xf>
    <xf numFmtId="0" fontId="8" fillId="0" borderId="0" xfId="2" applyFont="1" applyBorder="1" applyAlignment="1">
      <alignment horizontal="left"/>
    </xf>
    <xf numFmtId="0" fontId="11" fillId="0" borderId="0" xfId="2" applyBorder="1"/>
    <xf numFmtId="0" fontId="4" fillId="0" borderId="0" xfId="2" applyFont="1" applyBorder="1" applyAlignment="1">
      <alignment horizontal="left" vertical="center"/>
    </xf>
    <xf numFmtId="0" fontId="3" fillId="0" borderId="0" xfId="2" applyFont="1"/>
    <xf numFmtId="0" fontId="11" fillId="0" borderId="0" xfId="2" applyAlignment="1"/>
    <xf numFmtId="0" fontId="5" fillId="0" borderId="0" xfId="3" applyFont="1" applyAlignment="1">
      <alignment horizontal="center"/>
    </xf>
    <xf numFmtId="0" fontId="6" fillId="0" borderId="0" xfId="3" applyFont="1" applyAlignment="1"/>
    <xf numFmtId="0" fontId="8" fillId="0" borderId="0" xfId="3" applyFont="1" applyAlignment="1">
      <alignment horizontal="right"/>
    </xf>
    <xf numFmtId="0" fontId="11" fillId="0" borderId="0" xfId="3"/>
    <xf numFmtId="0" fontId="4" fillId="0" borderId="0" xfId="3" applyFont="1" applyBorder="1" applyAlignment="1">
      <alignment horizontal="left"/>
    </xf>
    <xf numFmtId="0" fontId="3" fillId="0" borderId="0" xfId="3" applyFont="1" applyBorder="1"/>
    <xf numFmtId="0" fontId="4" fillId="0" borderId="1" xfId="3" applyFont="1" applyBorder="1"/>
    <xf numFmtId="0" fontId="4" fillId="0" borderId="2" xfId="3" applyFont="1" applyBorder="1"/>
    <xf numFmtId="0" fontId="4" fillId="0" borderId="1" xfId="3" applyFont="1" applyBorder="1" applyAlignment="1">
      <alignment horizontal="left"/>
    </xf>
    <xf numFmtId="0" fontId="4" fillId="0" borderId="1" xfId="3" applyFont="1" applyFill="1" applyBorder="1"/>
    <xf numFmtId="0" fontId="4" fillId="0" borderId="2" xfId="3" applyFont="1" applyFill="1" applyBorder="1"/>
    <xf numFmtId="0" fontId="4" fillId="0" borderId="4" xfId="3" applyFont="1" applyFill="1" applyBorder="1"/>
    <xf numFmtId="0" fontId="4" fillId="0" borderId="5" xfId="3" applyFont="1" applyFill="1" applyBorder="1"/>
    <xf numFmtId="3" fontId="4" fillId="0" borderId="9" xfId="3" applyNumberFormat="1" applyFont="1" applyBorder="1"/>
    <xf numFmtId="0" fontId="4" fillId="0" borderId="0" xfId="3" applyFont="1" applyBorder="1"/>
    <xf numFmtId="3" fontId="4" fillId="0" borderId="0" xfId="3" applyNumberFormat="1" applyFont="1" applyBorder="1" applyAlignment="1" applyProtection="1">
      <alignment horizontal="right"/>
      <protection locked="0"/>
    </xf>
    <xf numFmtId="3" fontId="4" fillId="0" borderId="0" xfId="3" applyNumberFormat="1" applyFont="1" applyBorder="1"/>
    <xf numFmtId="0" fontId="4" fillId="0" borderId="0" xfId="3" applyFont="1" applyBorder="1" applyProtection="1">
      <protection locked="0"/>
    </xf>
    <xf numFmtId="0" fontId="3" fillId="0" borderId="0" xfId="3" applyFont="1" applyBorder="1" applyProtection="1">
      <protection locked="0"/>
    </xf>
    <xf numFmtId="0" fontId="4" fillId="0" borderId="0" xfId="3" applyFont="1" applyBorder="1" applyAlignment="1">
      <alignment horizontal="left" vertical="center"/>
    </xf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3" fontId="4" fillId="0" borderId="0" xfId="0" applyNumberFormat="1" applyFont="1" applyBorder="1" applyProtection="1"/>
    <xf numFmtId="3" fontId="4" fillId="0" borderId="0" xfId="0" applyNumberFormat="1" applyFont="1" applyBorder="1" applyAlignment="1" applyProtection="1">
      <alignment horizontal="right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3" fontId="3" fillId="0" borderId="0" xfId="0" applyNumberFormat="1" applyFont="1" applyBorder="1" applyAlignment="1" applyProtection="1">
      <alignment horizontal="right"/>
    </xf>
    <xf numFmtId="3" fontId="3" fillId="0" borderId="0" xfId="0" applyNumberFormat="1" applyFont="1" applyBorder="1"/>
    <xf numFmtId="0" fontId="4" fillId="0" borderId="0" xfId="0" applyFont="1" applyBorder="1"/>
    <xf numFmtId="3" fontId="4" fillId="0" borderId="0" xfId="0" applyNumberFormat="1" applyFont="1" applyFill="1" applyBorder="1"/>
    <xf numFmtId="3" fontId="4" fillId="0" borderId="0" xfId="0" applyNumberFormat="1" applyFont="1" applyFill="1" applyBorder="1" applyAlignment="1">
      <alignment horizontal="center"/>
    </xf>
    <xf numFmtId="3" fontId="4" fillId="0" borderId="12" xfId="0" applyNumberFormat="1" applyFont="1" applyFill="1" applyBorder="1" applyAlignment="1">
      <alignment vertical="center" wrapText="1"/>
    </xf>
    <xf numFmtId="3" fontId="4" fillId="0" borderId="13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3" fontId="4" fillId="0" borderId="8" xfId="0" applyNumberFormat="1" applyFont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0" fontId="4" fillId="0" borderId="2" xfId="3" applyFont="1" applyBorder="1" applyAlignment="1">
      <alignment horizontal="center"/>
    </xf>
    <xf numFmtId="0" fontId="4" fillId="0" borderId="5" xfId="3" applyFont="1" applyBorder="1" applyAlignment="1">
      <alignment horizontal="center"/>
    </xf>
    <xf numFmtId="164" fontId="4" fillId="0" borderId="12" xfId="1" applyFont="1" applyFill="1" applyBorder="1" applyAlignment="1">
      <alignment vertical="top" wrapText="1"/>
    </xf>
    <xf numFmtId="164" fontId="4" fillId="0" borderId="13" xfId="1" applyFont="1" applyFill="1" applyBorder="1" applyAlignment="1">
      <alignment vertical="top" wrapText="1"/>
    </xf>
    <xf numFmtId="0" fontId="4" fillId="0" borderId="12" xfId="3" applyFont="1" applyFill="1" applyBorder="1" applyAlignment="1">
      <alignment vertical="center"/>
    </xf>
    <xf numFmtId="0" fontId="4" fillId="0" borderId="13" xfId="3" applyFont="1" applyFill="1" applyBorder="1" applyAlignment="1">
      <alignment vertical="center"/>
    </xf>
    <xf numFmtId="3" fontId="4" fillId="0" borderId="9" xfId="0" applyNumberFormat="1" applyFont="1" applyBorder="1" applyAlignment="1" applyProtection="1">
      <alignment horizontal="right"/>
    </xf>
    <xf numFmtId="3" fontId="4" fillId="0" borderId="10" xfId="0" applyNumberFormat="1" applyFont="1" applyBorder="1"/>
    <xf numFmtId="3" fontId="4" fillId="0" borderId="11" xfId="0" applyNumberFormat="1" applyFont="1" applyBorder="1"/>
    <xf numFmtId="3" fontId="4" fillId="0" borderId="11" xfId="0" applyNumberFormat="1" applyFont="1" applyBorder="1" applyAlignment="1">
      <alignment horizontal="center"/>
    </xf>
    <xf numFmtId="3" fontId="4" fillId="0" borderId="14" xfId="0" applyNumberFormat="1" applyFont="1" applyFill="1" applyBorder="1"/>
    <xf numFmtId="3" fontId="4" fillId="0" borderId="3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vertical="top"/>
    </xf>
    <xf numFmtId="3" fontId="4" fillId="0" borderId="16" xfId="0" applyNumberFormat="1" applyFont="1" applyBorder="1" applyAlignment="1">
      <alignment horizontal="right"/>
    </xf>
    <xf numFmtId="3" fontId="4" fillId="0" borderId="16" xfId="0" applyNumberFormat="1" applyFont="1" applyFill="1" applyBorder="1"/>
    <xf numFmtId="3" fontId="4" fillId="0" borderId="16" xfId="0" applyNumberFormat="1" applyFont="1" applyFill="1" applyBorder="1" applyAlignment="1">
      <alignment vertical="center" wrapText="1"/>
    </xf>
    <xf numFmtId="0" fontId="4" fillId="0" borderId="16" xfId="3" applyFont="1" applyFill="1" applyBorder="1" applyAlignment="1">
      <alignment vertical="center"/>
    </xf>
    <xf numFmtId="3" fontId="4" fillId="0" borderId="10" xfId="0" applyNumberFormat="1" applyFont="1" applyFill="1" applyBorder="1" applyAlignment="1">
      <alignment vertical="top" wrapText="1"/>
    </xf>
    <xf numFmtId="3" fontId="4" fillId="0" borderId="11" xfId="0" applyNumberFormat="1" applyFont="1" applyFill="1" applyBorder="1"/>
    <xf numFmtId="3" fontId="4" fillId="0" borderId="11" xfId="0" applyNumberFormat="1" applyFont="1" applyFill="1" applyBorder="1" applyAlignment="1">
      <alignment horizontal="center"/>
    </xf>
    <xf numFmtId="0" fontId="12" fillId="0" borderId="0" xfId="0" applyFont="1"/>
    <xf numFmtId="0" fontId="13" fillId="0" borderId="0" xfId="0" applyFont="1"/>
    <xf numFmtId="3" fontId="4" fillId="0" borderId="8" xfId="0" applyNumberFormat="1" applyFont="1" applyFill="1" applyBorder="1"/>
    <xf numFmtId="3" fontId="4" fillId="0" borderId="8" xfId="0" applyNumberFormat="1" applyFont="1" applyFill="1" applyBorder="1" applyAlignment="1">
      <alignment horizontal="center"/>
    </xf>
    <xf numFmtId="3" fontId="4" fillId="0" borderId="18" xfId="0" applyNumberFormat="1" applyFont="1" applyFill="1" applyBorder="1" applyAlignment="1">
      <alignment vertical="center" wrapText="1"/>
    </xf>
    <xf numFmtId="3" fontId="4" fillId="0" borderId="19" xfId="0" applyNumberFormat="1" applyFont="1" applyFill="1" applyBorder="1" applyAlignment="1">
      <alignment vertical="center" wrapText="1"/>
    </xf>
    <xf numFmtId="3" fontId="0" fillId="0" borderId="0" xfId="0" applyNumberFormat="1" applyBorder="1"/>
    <xf numFmtId="3" fontId="4" fillId="0" borderId="12" xfId="0" applyNumberFormat="1" applyFont="1" applyFill="1" applyBorder="1" applyAlignment="1">
      <alignment vertical="top" wrapText="1"/>
    </xf>
    <xf numFmtId="3" fontId="12" fillId="0" borderId="0" xfId="0" applyNumberFormat="1" applyFont="1"/>
    <xf numFmtId="3" fontId="4" fillId="0" borderId="0" xfId="0" applyNumberFormat="1" applyFont="1"/>
    <xf numFmtId="3" fontId="4" fillId="0" borderId="16" xfId="0" applyNumberFormat="1" applyFont="1" applyFill="1" applyBorder="1" applyAlignment="1">
      <alignment horizontal="right"/>
    </xf>
    <xf numFmtId="3" fontId="3" fillId="0" borderId="20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3" fontId="3" fillId="0" borderId="21" xfId="0" applyNumberFormat="1" applyFont="1" applyBorder="1" applyAlignment="1">
      <alignment horizontal="right"/>
    </xf>
    <xf numFmtId="3" fontId="3" fillId="0" borderId="16" xfId="0" applyNumberFormat="1" applyFont="1" applyFill="1" applyBorder="1" applyAlignment="1">
      <alignment horizontal="right"/>
    </xf>
    <xf numFmtId="3" fontId="3" fillId="0" borderId="21" xfId="0" applyNumberFormat="1" applyFont="1" applyFill="1" applyBorder="1" applyAlignment="1">
      <alignment horizontal="right"/>
    </xf>
    <xf numFmtId="3" fontId="3" fillId="0" borderId="20" xfId="0" applyNumberFormat="1" applyFont="1" applyFill="1" applyBorder="1" applyAlignment="1">
      <alignment horizontal="right"/>
    </xf>
    <xf numFmtId="3" fontId="3" fillId="0" borderId="16" xfId="0" applyNumberFormat="1" applyFont="1" applyFill="1" applyBorder="1"/>
    <xf numFmtId="0" fontId="3" fillId="0" borderId="16" xfId="3" applyFont="1" applyFill="1" applyBorder="1" applyAlignment="1">
      <alignment vertical="center"/>
    </xf>
    <xf numFmtId="0" fontId="6" fillId="0" borderId="0" xfId="0" applyFont="1" applyBorder="1" applyAlignment="1"/>
    <xf numFmtId="0" fontId="7" fillId="0" borderId="0" xfId="0" applyFont="1" applyBorder="1" applyAlignment="1">
      <alignment horizontal="left"/>
    </xf>
    <xf numFmtId="0" fontId="4" fillId="0" borderId="12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22" xfId="0" applyFont="1" applyFill="1" applyBorder="1" applyAlignment="1"/>
    <xf numFmtId="0" fontId="4" fillId="0" borderId="23" xfId="0" applyFont="1" applyFill="1" applyBorder="1" applyAlignment="1"/>
    <xf numFmtId="0" fontId="4" fillId="0" borderId="24" xfId="0" applyFont="1" applyFill="1" applyBorder="1" applyAlignment="1"/>
    <xf numFmtId="0" fontId="4" fillId="0" borderId="12" xfId="0" applyFont="1" applyFill="1" applyBorder="1" applyAlignment="1"/>
    <xf numFmtId="0" fontId="4" fillId="0" borderId="13" xfId="0" applyFont="1" applyFill="1" applyBorder="1" applyAlignment="1"/>
    <xf numFmtId="3" fontId="4" fillId="2" borderId="12" xfId="0" applyNumberFormat="1" applyFont="1" applyFill="1" applyBorder="1" applyAlignment="1"/>
    <xf numFmtId="3" fontId="4" fillId="2" borderId="13" xfId="0" applyNumberFormat="1" applyFont="1" applyFill="1" applyBorder="1" applyAlignment="1"/>
    <xf numFmtId="3" fontId="4" fillId="0" borderId="12" xfId="0" applyNumberFormat="1" applyFont="1" applyFill="1" applyBorder="1" applyAlignment="1">
      <alignment vertical="center"/>
    </xf>
    <xf numFmtId="3" fontId="4" fillId="0" borderId="13" xfId="0" applyNumberFormat="1" applyFont="1" applyFill="1" applyBorder="1" applyAlignment="1">
      <alignment vertical="center"/>
    </xf>
    <xf numFmtId="3" fontId="3" fillId="0" borderId="13" xfId="0" applyNumberFormat="1" applyFont="1" applyFill="1" applyBorder="1" applyAlignment="1">
      <alignment vertical="center"/>
    </xf>
    <xf numFmtId="0" fontId="4" fillId="0" borderId="3" xfId="0" applyFont="1" applyFill="1" applyBorder="1" applyAlignment="1"/>
    <xf numFmtId="3" fontId="4" fillId="2" borderId="3" xfId="0" applyNumberFormat="1" applyFont="1" applyFill="1" applyBorder="1" applyAlignment="1"/>
    <xf numFmtId="3" fontId="4" fillId="0" borderId="3" xfId="0" applyNumberFormat="1" applyFont="1" applyFill="1" applyBorder="1" applyAlignment="1">
      <alignment vertical="center"/>
    </xf>
    <xf numFmtId="3" fontId="4" fillId="0" borderId="5" xfId="0" applyNumberFormat="1" applyFont="1" applyFill="1" applyBorder="1" applyAlignment="1">
      <alignment horizontal="center"/>
    </xf>
    <xf numFmtId="0" fontId="4" fillId="0" borderId="16" xfId="0" applyFont="1" applyBorder="1"/>
    <xf numFmtId="3" fontId="4" fillId="0" borderId="2" xfId="0" applyNumberFormat="1" applyFont="1" applyFill="1" applyBorder="1" applyAlignment="1">
      <alignment vertical="center" wrapText="1"/>
    </xf>
    <xf numFmtId="3" fontId="4" fillId="0" borderId="25" xfId="0" applyNumberFormat="1" applyFont="1" applyFill="1" applyBorder="1" applyAlignment="1">
      <alignment vertical="top" wrapText="1"/>
    </xf>
    <xf numFmtId="0" fontId="4" fillId="0" borderId="12" xfId="0" applyFont="1" applyBorder="1" applyAlignment="1">
      <alignment horizontal="left"/>
    </xf>
    <xf numFmtId="0" fontId="4" fillId="0" borderId="12" xfId="0" applyFont="1" applyBorder="1"/>
    <xf numFmtId="0" fontId="4" fillId="0" borderId="18" xfId="0" applyFont="1" applyBorder="1"/>
    <xf numFmtId="164" fontId="4" fillId="0" borderId="16" xfId="1" applyFont="1" applyFill="1" applyBorder="1" applyAlignment="1">
      <alignment vertical="top" wrapText="1"/>
    </xf>
    <xf numFmtId="3" fontId="4" fillId="0" borderId="20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3" fontId="4" fillId="0" borderId="3" xfId="3" applyNumberFormat="1" applyFont="1" applyBorder="1"/>
    <xf numFmtId="0" fontId="4" fillId="0" borderId="3" xfId="3" applyFont="1" applyFill="1" applyBorder="1" applyAlignment="1">
      <alignment vertical="center"/>
    </xf>
    <xf numFmtId="3" fontId="3" fillId="0" borderId="3" xfId="0" applyNumberFormat="1" applyFont="1" applyFill="1" applyBorder="1"/>
    <xf numFmtId="0" fontId="14" fillId="0" borderId="0" xfId="2" applyFont="1" applyAlignment="1">
      <alignment horizontal="left"/>
    </xf>
    <xf numFmtId="0" fontId="15" fillId="0" borderId="0" xfId="2" applyFont="1" applyAlignment="1">
      <alignment horizontal="center"/>
    </xf>
    <xf numFmtId="0" fontId="15" fillId="0" borderId="0" xfId="2" applyFont="1" applyAlignment="1"/>
    <xf numFmtId="0" fontId="14" fillId="0" borderId="0" xfId="2" applyFont="1" applyAlignment="1">
      <alignment horizontal="right"/>
    </xf>
    <xf numFmtId="0" fontId="16" fillId="0" borderId="0" xfId="2" applyFont="1" applyAlignment="1">
      <alignment horizontal="right"/>
    </xf>
    <xf numFmtId="0" fontId="14" fillId="0" borderId="0" xfId="2" applyFont="1" applyAlignment="1"/>
    <xf numFmtId="0" fontId="16" fillId="0" borderId="0" xfId="2" applyFont="1" applyAlignment="1">
      <alignment horizontal="left"/>
    </xf>
    <xf numFmtId="0" fontId="14" fillId="0" borderId="0" xfId="2" applyFont="1" applyAlignment="1">
      <alignment horizontal="left" vertical="center" indent="3"/>
    </xf>
    <xf numFmtId="0" fontId="17" fillId="0" borderId="0" xfId="2" applyFont="1" applyAlignment="1">
      <alignment horizontal="left" vertical="center" indent="3"/>
    </xf>
    <xf numFmtId="0" fontId="14" fillId="0" borderId="0" xfId="2" applyFont="1" applyBorder="1" applyAlignment="1">
      <alignment horizontal="left"/>
    </xf>
    <xf numFmtId="0" fontId="14" fillId="0" borderId="0" xfId="2" applyFont="1" applyBorder="1" applyAlignment="1"/>
    <xf numFmtId="0" fontId="16" fillId="0" borderId="0" xfId="2" applyFont="1" applyBorder="1" applyAlignment="1">
      <alignment horizontal="left"/>
    </xf>
    <xf numFmtId="0" fontId="14" fillId="0" borderId="0" xfId="2" applyFont="1" applyBorder="1"/>
    <xf numFmtId="0" fontId="15" fillId="0" borderId="0" xfId="2" applyFont="1" applyBorder="1"/>
    <xf numFmtId="0" fontId="17" fillId="0" borderId="0" xfId="2" applyFont="1" applyBorder="1"/>
    <xf numFmtId="0" fontId="15" fillId="0" borderId="0" xfId="2" applyFont="1"/>
    <xf numFmtId="0" fontId="15" fillId="0" borderId="0" xfId="2" applyFont="1" applyBorder="1" applyAlignment="1"/>
    <xf numFmtId="3" fontId="14" fillId="0" borderId="0" xfId="2" applyNumberFormat="1" applyFont="1" applyBorder="1"/>
    <xf numFmtId="0" fontId="18" fillId="0" borderId="0" xfId="2" applyFont="1"/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3" fontId="4" fillId="0" borderId="26" xfId="0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16" xfId="0" applyNumberFormat="1" applyFont="1" applyBorder="1"/>
    <xf numFmtId="14" fontId="4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3" fontId="4" fillId="0" borderId="20" xfId="0" applyNumberFormat="1" applyFont="1" applyBorder="1"/>
    <xf numFmtId="0" fontId="0" fillId="3" borderId="2" xfId="0" applyFill="1" applyBorder="1"/>
    <xf numFmtId="3" fontId="4" fillId="3" borderId="2" xfId="0" applyNumberFormat="1" applyFont="1" applyFill="1" applyBorder="1"/>
    <xf numFmtId="0" fontId="4" fillId="0" borderId="7" xfId="2" applyFont="1" applyBorder="1"/>
    <xf numFmtId="0" fontId="4" fillId="0" borderId="8" xfId="2" applyFont="1" applyBorder="1"/>
    <xf numFmtId="0" fontId="4" fillId="0" borderId="8" xfId="2" applyFont="1" applyBorder="1" applyAlignment="1">
      <alignment horizontal="center"/>
    </xf>
    <xf numFmtId="3" fontId="4" fillId="0" borderId="17" xfId="2" applyNumberFormat="1" applyFont="1" applyBorder="1" applyAlignment="1">
      <alignment horizontal="right"/>
    </xf>
    <xf numFmtId="0" fontId="4" fillId="0" borderId="1" xfId="2" applyFont="1" applyBorder="1"/>
    <xf numFmtId="0" fontId="4" fillId="0" borderId="2" xfId="2" applyFont="1" applyBorder="1"/>
    <xf numFmtId="0" fontId="4" fillId="0" borderId="2" xfId="2" applyFont="1" applyBorder="1" applyAlignment="1">
      <alignment horizontal="center"/>
    </xf>
    <xf numFmtId="3" fontId="4" fillId="0" borderId="3" xfId="2" applyNumberFormat="1" applyFont="1" applyBorder="1" applyAlignment="1">
      <alignment horizontal="right"/>
    </xf>
    <xf numFmtId="0" fontId="4" fillId="0" borderId="7" xfId="2" applyFont="1" applyFill="1" applyBorder="1"/>
    <xf numFmtId="0" fontId="4" fillId="0" borderId="8" xfId="2" applyFont="1" applyFill="1" applyBorder="1"/>
    <xf numFmtId="0" fontId="4" fillId="0" borderId="8" xfId="2" applyFont="1" applyFill="1" applyBorder="1" applyAlignment="1">
      <alignment horizontal="center"/>
    </xf>
    <xf numFmtId="3" fontId="4" fillId="0" borderId="3" xfId="2" applyNumberFormat="1" applyFont="1" applyFill="1" applyBorder="1" applyAlignment="1">
      <alignment horizontal="right"/>
    </xf>
    <xf numFmtId="0" fontId="4" fillId="0" borderId="1" xfId="2" applyFont="1" applyFill="1" applyBorder="1"/>
    <xf numFmtId="0" fontId="4" fillId="0" borderId="10" xfId="2" applyFont="1" applyFill="1" applyBorder="1"/>
    <xf numFmtId="0" fontId="4" fillId="0" borderId="11" xfId="2" applyFont="1" applyBorder="1"/>
    <xf numFmtId="0" fontId="4" fillId="0" borderId="11" xfId="2" applyFont="1" applyBorder="1" applyAlignment="1">
      <alignment horizontal="center"/>
    </xf>
    <xf numFmtId="3" fontId="4" fillId="0" borderId="15" xfId="2" applyNumberFormat="1" applyFont="1" applyFill="1" applyBorder="1" applyAlignment="1">
      <alignment horizontal="right"/>
    </xf>
    <xf numFmtId="0" fontId="4" fillId="0" borderId="12" xfId="2" applyFont="1" applyFill="1" applyBorder="1" applyAlignment="1"/>
    <xf numFmtId="0" fontId="4" fillId="0" borderId="13" xfId="2" applyFont="1" applyFill="1" applyBorder="1" applyAlignment="1"/>
    <xf numFmtId="0" fontId="4" fillId="0" borderId="2" xfId="2" applyFont="1" applyFill="1" applyBorder="1" applyAlignment="1"/>
    <xf numFmtId="0" fontId="4" fillId="0" borderId="16" xfId="2" applyFont="1" applyFill="1" applyBorder="1" applyAlignment="1"/>
    <xf numFmtId="0" fontId="3" fillId="0" borderId="16" xfId="2" applyFont="1" applyFill="1" applyBorder="1" applyAlignment="1"/>
    <xf numFmtId="0" fontId="4" fillId="0" borderId="3" xfId="2" applyFont="1" applyFill="1" applyBorder="1" applyAlignment="1"/>
    <xf numFmtId="0" fontId="4" fillId="0" borderId="4" xfId="2" applyFont="1" applyBorder="1" applyAlignment="1" applyProtection="1">
      <alignment vertical="top" wrapText="1"/>
      <protection locked="0"/>
    </xf>
    <xf numFmtId="0" fontId="4" fillId="0" borderId="5" xfId="2" applyFont="1" applyBorder="1" applyProtection="1">
      <protection locked="0"/>
    </xf>
    <xf numFmtId="0" fontId="4" fillId="0" borderId="5" xfId="2" applyFont="1" applyBorder="1" applyAlignment="1">
      <alignment horizontal="center"/>
    </xf>
    <xf numFmtId="3" fontId="3" fillId="0" borderId="20" xfId="2" applyNumberFormat="1" applyFont="1" applyFill="1" applyBorder="1" applyAlignment="1">
      <alignment horizontal="right"/>
    </xf>
    <xf numFmtId="3" fontId="4" fillId="0" borderId="9" xfId="2" applyNumberFormat="1" applyFont="1" applyFill="1" applyBorder="1" applyAlignment="1">
      <alignment horizontal="right"/>
    </xf>
    <xf numFmtId="0" fontId="4" fillId="0" borderId="0" xfId="2" applyFont="1" applyBorder="1" applyAlignment="1" applyProtection="1">
      <alignment vertical="top" wrapText="1"/>
      <protection locked="0"/>
    </xf>
    <xf numFmtId="0" fontId="4" fillId="0" borderId="0" xfId="2" applyFont="1" applyBorder="1" applyProtection="1">
      <protection locked="0"/>
    </xf>
    <xf numFmtId="0" fontId="4" fillId="0" borderId="0" xfId="2" applyFont="1" applyBorder="1" applyAlignment="1">
      <alignment horizontal="center"/>
    </xf>
    <xf numFmtId="3" fontId="4" fillId="0" borderId="0" xfId="2" applyNumberFormat="1" applyFont="1" applyFill="1" applyBorder="1"/>
    <xf numFmtId="0" fontId="1" fillId="3" borderId="27" xfId="0" applyFont="1" applyFill="1" applyBorder="1" applyAlignment="1">
      <alignment horizontal="center"/>
    </xf>
    <xf numFmtId="3" fontId="4" fillId="4" borderId="2" xfId="0" applyNumberFormat="1" applyFont="1" applyFill="1" applyBorder="1"/>
    <xf numFmtId="3" fontId="1" fillId="0" borderId="16" xfId="0" applyNumberFormat="1" applyFont="1" applyBorder="1" applyAlignment="1">
      <alignment horizontal="right"/>
    </xf>
    <xf numFmtId="3" fontId="1" fillId="0" borderId="21" xfId="0" applyNumberFormat="1" applyFont="1" applyBorder="1" applyAlignment="1">
      <alignment horizontal="right"/>
    </xf>
    <xf numFmtId="3" fontId="1" fillId="0" borderId="20" xfId="0" applyNumberFormat="1" applyFont="1" applyBorder="1" applyAlignment="1">
      <alignment horizontal="right"/>
    </xf>
    <xf numFmtId="0" fontId="1" fillId="0" borderId="23" xfId="0" applyFont="1" applyFill="1" applyBorder="1" applyAlignment="1"/>
    <xf numFmtId="3" fontId="1" fillId="0" borderId="16" xfId="0" applyNumberFormat="1" applyFont="1" applyBorder="1" applyAlignment="1" applyProtection="1">
      <alignment horizontal="right"/>
    </xf>
    <xf numFmtId="3" fontId="1" fillId="0" borderId="20" xfId="0" applyNumberFormat="1" applyFont="1" applyBorder="1" applyAlignment="1" applyProtection="1">
      <alignment horizontal="right"/>
    </xf>
    <xf numFmtId="3" fontId="1" fillId="0" borderId="28" xfId="0" applyNumberFormat="1" applyFont="1" applyBorder="1" applyAlignment="1">
      <alignment horizontal="right"/>
    </xf>
    <xf numFmtId="3" fontId="1" fillId="0" borderId="29" xfId="0" applyNumberFormat="1" applyFont="1" applyBorder="1" applyAlignment="1">
      <alignment horizontal="right"/>
    </xf>
    <xf numFmtId="3" fontId="1" fillId="0" borderId="16" xfId="0" applyNumberFormat="1" applyFont="1" applyBorder="1" applyAlignment="1" applyProtection="1">
      <alignment horizontal="right"/>
      <protection locked="0"/>
    </xf>
    <xf numFmtId="0" fontId="1" fillId="0" borderId="2" xfId="0" applyFont="1" applyBorder="1"/>
    <xf numFmtId="3" fontId="1" fillId="0" borderId="16" xfId="0" applyNumberFormat="1" applyFont="1" applyFill="1" applyBorder="1" applyAlignment="1">
      <alignment horizontal="right"/>
    </xf>
    <xf numFmtId="3" fontId="1" fillId="0" borderId="29" xfId="2" applyNumberFormat="1" applyFont="1" applyFill="1" applyBorder="1" applyAlignment="1">
      <alignment horizontal="right"/>
    </xf>
    <xf numFmtId="3" fontId="1" fillId="0" borderId="16" xfId="2" applyNumberFormat="1" applyFont="1" applyFill="1" applyBorder="1" applyAlignment="1">
      <alignment horizontal="right"/>
    </xf>
    <xf numFmtId="3" fontId="1" fillId="0" borderId="2" xfId="2" applyNumberFormat="1" applyFont="1" applyFill="1" applyBorder="1" applyAlignment="1">
      <alignment horizontal="right"/>
    </xf>
    <xf numFmtId="3" fontId="1" fillId="0" borderId="21" xfId="2" applyNumberFormat="1" applyFont="1" applyFill="1" applyBorder="1" applyAlignment="1">
      <alignment horizontal="right"/>
    </xf>
    <xf numFmtId="3" fontId="1" fillId="0" borderId="16" xfId="3" applyNumberFormat="1" applyFont="1" applyBorder="1"/>
    <xf numFmtId="0" fontId="1" fillId="0" borderId="13" xfId="3" applyFont="1" applyFill="1" applyBorder="1" applyAlignment="1">
      <alignment vertical="center"/>
    </xf>
    <xf numFmtId="3" fontId="1" fillId="0" borderId="20" xfId="3" applyNumberFormat="1" applyFont="1" applyBorder="1"/>
    <xf numFmtId="3" fontId="1" fillId="0" borderId="16" xfId="0" applyNumberFormat="1" applyFont="1" applyBorder="1"/>
    <xf numFmtId="3" fontId="1" fillId="0" borderId="21" xfId="0" applyNumberFormat="1" applyFont="1" applyFill="1" applyBorder="1" applyAlignment="1">
      <alignment horizontal="right"/>
    </xf>
    <xf numFmtId="3" fontId="1" fillId="0" borderId="16" xfId="0" applyNumberFormat="1" applyFont="1" applyFill="1" applyBorder="1"/>
    <xf numFmtId="3" fontId="1" fillId="0" borderId="16" xfId="0" applyNumberFormat="1" applyFont="1" applyFill="1" applyBorder="1" applyAlignment="1" applyProtection="1">
      <alignment horizontal="right"/>
      <protection locked="0"/>
    </xf>
    <xf numFmtId="3" fontId="1" fillId="0" borderId="29" xfId="0" applyNumberFormat="1" applyFont="1" applyFill="1" applyBorder="1"/>
    <xf numFmtId="3" fontId="1" fillId="0" borderId="20" xfId="0" applyNumberFormat="1" applyFont="1" applyBorder="1"/>
    <xf numFmtId="164" fontId="1" fillId="0" borderId="16" xfId="1" applyFont="1" applyFill="1" applyBorder="1" applyAlignment="1">
      <alignment vertical="top" wrapText="1"/>
    </xf>
    <xf numFmtId="3" fontId="1" fillId="0" borderId="16" xfId="0" applyNumberFormat="1" applyFont="1" applyFill="1" applyBorder="1" applyAlignment="1">
      <alignment vertical="center" wrapText="1"/>
    </xf>
    <xf numFmtId="3" fontId="1" fillId="0" borderId="20" xfId="0" applyNumberFormat="1" applyFont="1" applyFill="1" applyBorder="1" applyAlignment="1">
      <alignment vertical="center" wrapText="1"/>
    </xf>
    <xf numFmtId="3" fontId="4" fillId="0" borderId="28" xfId="0" applyNumberFormat="1" applyFont="1" applyBorder="1" applyAlignment="1">
      <alignment horizontal="right"/>
    </xf>
    <xf numFmtId="1" fontId="0" fillId="0" borderId="0" xfId="0" applyNumberFormat="1"/>
    <xf numFmtId="0" fontId="19" fillId="5" borderId="0" xfId="0" applyFont="1" applyFill="1" applyAlignment="1">
      <alignment horizontal="right"/>
    </xf>
    <xf numFmtId="3" fontId="19" fillId="5" borderId="0" xfId="0" applyNumberFormat="1" applyFont="1" applyFill="1"/>
    <xf numFmtId="0" fontId="4" fillId="0" borderId="46" xfId="0" applyFont="1" applyBorder="1" applyAlignment="1">
      <alignment horizontal="left" vertical="center"/>
    </xf>
    <xf numFmtId="0" fontId="4" fillId="0" borderId="12" xfId="2" applyFont="1" applyBorder="1"/>
    <xf numFmtId="3" fontId="1" fillId="0" borderId="5" xfId="0" applyNumberFormat="1" applyFont="1" applyBorder="1" applyAlignment="1">
      <alignment horizontal="right"/>
    </xf>
    <xf numFmtId="3" fontId="1" fillId="0" borderId="0" xfId="0" applyNumberFormat="1" applyFont="1" applyBorder="1" applyProtection="1"/>
    <xf numFmtId="3" fontId="1" fillId="0" borderId="3" xfId="0" applyNumberFormat="1" applyFont="1" applyBorder="1"/>
    <xf numFmtId="3" fontId="1" fillId="0" borderId="15" xfId="0" applyNumberFormat="1" applyFont="1" applyFill="1" applyBorder="1" applyAlignment="1">
      <alignment horizontal="right"/>
    </xf>
    <xf numFmtId="3" fontId="1" fillId="0" borderId="3" xfId="0" applyNumberFormat="1" applyFont="1" applyFill="1" applyBorder="1" applyAlignment="1">
      <alignment vertical="center" wrapText="1"/>
    </xf>
    <xf numFmtId="3" fontId="1" fillId="0" borderId="9" xfId="0" applyNumberFormat="1" applyFont="1" applyBorder="1"/>
    <xf numFmtId="3" fontId="4" fillId="0" borderId="3" xfId="0" applyNumberFormat="1" applyFont="1" applyFill="1" applyBorder="1" applyAlignment="1">
      <alignment horizontal="right"/>
    </xf>
    <xf numFmtId="3" fontId="1" fillId="4" borderId="2" xfId="0" applyNumberFormat="1" applyFont="1" applyFill="1" applyBorder="1"/>
    <xf numFmtId="3" fontId="1" fillId="3" borderId="2" xfId="0" applyNumberFormat="1" applyFont="1" applyFill="1" applyBorder="1"/>
    <xf numFmtId="3" fontId="4" fillId="0" borderId="3" xfId="0" applyNumberFormat="1" applyFont="1" applyFill="1" applyBorder="1"/>
    <xf numFmtId="3" fontId="4" fillId="0" borderId="3" xfId="0" applyNumberFormat="1" applyFont="1" applyFill="1" applyBorder="1" applyAlignment="1" applyProtection="1">
      <alignment horizontal="right"/>
      <protection locked="0"/>
    </xf>
    <xf numFmtId="164" fontId="4" fillId="0" borderId="3" xfId="1" applyFont="1" applyFill="1" applyBorder="1" applyAlignment="1">
      <alignment vertical="top" wrapText="1"/>
    </xf>
    <xf numFmtId="3" fontId="4" fillId="0" borderId="3" xfId="0" applyNumberFormat="1" applyFont="1" applyBorder="1"/>
    <xf numFmtId="3" fontId="4" fillId="0" borderId="3" xfId="0" applyNumberFormat="1" applyFont="1" applyFill="1" applyBorder="1" applyAlignment="1">
      <alignment vertical="center" wrapText="1"/>
    </xf>
    <xf numFmtId="3" fontId="4" fillId="0" borderId="9" xfId="0" applyNumberFormat="1" applyFont="1" applyFill="1" applyBorder="1" applyAlignment="1">
      <alignment vertical="center" wrapText="1"/>
    </xf>
    <xf numFmtId="3" fontId="4" fillId="0" borderId="17" xfId="0" applyNumberFormat="1" applyFont="1" applyFill="1" applyBorder="1"/>
    <xf numFmtId="0" fontId="1" fillId="0" borderId="0" xfId="0" applyFont="1"/>
    <xf numFmtId="3" fontId="4" fillId="0" borderId="47" xfId="0" applyNumberFormat="1" applyFont="1" applyBorder="1" applyAlignment="1">
      <alignment horizontal="right"/>
    </xf>
    <xf numFmtId="3" fontId="4" fillId="0" borderId="17" xfId="0" applyNumberFormat="1" applyFont="1" applyBorder="1" applyAlignment="1">
      <alignment horizontal="right"/>
    </xf>
    <xf numFmtId="0" fontId="4" fillId="3" borderId="2" xfId="0" applyFont="1" applyFill="1" applyBorder="1"/>
    <xf numFmtId="3" fontId="4" fillId="0" borderId="13" xfId="0" applyNumberFormat="1" applyFont="1" applyBorder="1"/>
    <xf numFmtId="164" fontId="1" fillId="0" borderId="13" xfId="1" applyFont="1" applyFill="1" applyBorder="1" applyAlignment="1">
      <alignment vertical="top" wrapText="1"/>
    </xf>
    <xf numFmtId="3" fontId="1" fillId="0" borderId="13" xfId="0" applyNumberFormat="1" applyFont="1" applyFill="1" applyBorder="1" applyAlignment="1">
      <alignment vertical="center" wrapText="1"/>
    </xf>
    <xf numFmtId="3" fontId="1" fillId="0" borderId="19" xfId="0" applyNumberFormat="1" applyFont="1" applyFill="1" applyBorder="1" applyAlignment="1">
      <alignment vertical="center" wrapText="1"/>
    </xf>
    <xf numFmtId="3" fontId="1" fillId="0" borderId="13" xfId="0" applyNumberFormat="1" applyFont="1" applyBorder="1"/>
    <xf numFmtId="3" fontId="1" fillId="0" borderId="0" xfId="0" applyNumberFormat="1" applyFont="1" applyFill="1" applyBorder="1" applyAlignment="1">
      <alignment horizontal="right"/>
    </xf>
    <xf numFmtId="3" fontId="1" fillId="0" borderId="45" xfId="0" applyNumberFormat="1" applyFont="1" applyFill="1" applyBorder="1" applyAlignment="1">
      <alignment horizontal="right"/>
    </xf>
    <xf numFmtId="3" fontId="1" fillId="0" borderId="2" xfId="0" applyNumberFormat="1" applyFont="1" applyFill="1" applyBorder="1" applyAlignment="1">
      <alignment horizontal="right"/>
    </xf>
    <xf numFmtId="0" fontId="1" fillId="0" borderId="16" xfId="3" applyFont="1" applyFill="1" applyBorder="1" applyAlignment="1">
      <alignment vertical="center"/>
    </xf>
    <xf numFmtId="0" fontId="8" fillId="0" borderId="0" xfId="3" applyFont="1"/>
    <xf numFmtId="3" fontId="1" fillId="6" borderId="16" xfId="0" applyNumberFormat="1" applyFont="1" applyFill="1" applyBorder="1" applyAlignment="1">
      <alignment horizontal="right"/>
    </xf>
    <xf numFmtId="3" fontId="1" fillId="0" borderId="0" xfId="0" applyNumberFormat="1" applyFont="1" applyBorder="1" applyAlignment="1">
      <alignment horizontal="right"/>
    </xf>
    <xf numFmtId="0" fontId="4" fillId="2" borderId="1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37" xfId="0" applyFont="1" applyFill="1" applyBorder="1" applyAlignment="1">
      <alignment horizont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39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" fontId="4" fillId="2" borderId="29" xfId="0" applyNumberFormat="1" applyFont="1" applyFill="1" applyBorder="1" applyAlignment="1">
      <alignment horizontal="center" vertical="center"/>
    </xf>
    <xf numFmtId="1" fontId="4" fillId="2" borderId="32" xfId="0" applyNumberFormat="1" applyFont="1" applyFill="1" applyBorder="1" applyAlignment="1">
      <alignment horizontal="center" vertical="center"/>
    </xf>
    <xf numFmtId="1" fontId="4" fillId="2" borderId="33" xfId="0" applyNumberFormat="1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1" fontId="4" fillId="2" borderId="16" xfId="0" applyNumberFormat="1" applyFont="1" applyFill="1" applyBorder="1" applyAlignment="1">
      <alignment horizontal="center" vertical="center"/>
    </xf>
    <xf numFmtId="1" fontId="4" fillId="2" borderId="13" xfId="0" applyNumberFormat="1" applyFont="1" applyFill="1" applyBorder="1" applyAlignment="1">
      <alignment horizontal="center" vertical="center"/>
    </xf>
    <xf numFmtId="1" fontId="4" fillId="2" borderId="37" xfId="0" applyNumberFormat="1" applyFont="1" applyFill="1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4" fillId="0" borderId="38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 wrapText="1"/>
    </xf>
    <xf numFmtId="0" fontId="4" fillId="2" borderId="4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37" xfId="0" applyFont="1" applyFill="1" applyBorder="1" applyAlignment="1">
      <alignment horizontal="center"/>
    </xf>
    <xf numFmtId="3" fontId="4" fillId="2" borderId="12" xfId="0" applyNumberFormat="1" applyFont="1" applyFill="1" applyBorder="1" applyAlignment="1">
      <alignment horizontal="center"/>
    </xf>
    <xf numFmtId="3" fontId="4" fillId="2" borderId="13" xfId="0" applyNumberFormat="1" applyFont="1" applyFill="1" applyBorder="1" applyAlignment="1">
      <alignment horizontal="center"/>
    </xf>
    <xf numFmtId="3" fontId="4" fillId="2" borderId="37" xfId="0" applyNumberFormat="1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43" xfId="0" applyFont="1" applyFill="1" applyBorder="1" applyAlignment="1">
      <alignment horizontal="center"/>
    </xf>
    <xf numFmtId="0" fontId="4" fillId="2" borderId="44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/>
    </xf>
    <xf numFmtId="0" fontId="4" fillId="2" borderId="32" xfId="0" applyFont="1" applyFill="1" applyBorder="1" applyAlignment="1">
      <alignment horizontal="center"/>
    </xf>
    <xf numFmtId="0" fontId="4" fillId="2" borderId="33" xfId="0" applyFont="1" applyFill="1" applyBorder="1" applyAlignment="1">
      <alignment horizontal="center"/>
    </xf>
    <xf numFmtId="3" fontId="4" fillId="2" borderId="22" xfId="0" applyNumberFormat="1" applyFont="1" applyFill="1" applyBorder="1" applyAlignment="1">
      <alignment horizontal="center" vertical="top" wrapText="1"/>
    </xf>
    <xf numFmtId="3" fontId="4" fillId="2" borderId="23" xfId="0" applyNumberFormat="1" applyFont="1" applyFill="1" applyBorder="1" applyAlignment="1">
      <alignment horizontal="center" vertical="top" wrapText="1"/>
    </xf>
    <xf numFmtId="3" fontId="4" fillId="2" borderId="38" xfId="0" applyNumberFormat="1" applyFont="1" applyFill="1" applyBorder="1" applyAlignment="1">
      <alignment horizontal="center" vertical="top" wrapText="1"/>
    </xf>
    <xf numFmtId="1" fontId="4" fillId="2" borderId="2" xfId="0" applyNumberFormat="1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12" xfId="2" applyFont="1" applyFill="1" applyBorder="1" applyAlignment="1">
      <alignment horizontal="center"/>
    </xf>
    <xf numFmtId="0" fontId="4" fillId="2" borderId="13" xfId="2" applyFont="1" applyFill="1" applyBorder="1" applyAlignment="1">
      <alignment horizontal="center"/>
    </xf>
    <xf numFmtId="0" fontId="4" fillId="2" borderId="37" xfId="2" applyFont="1" applyFill="1" applyBorder="1" applyAlignment="1">
      <alignment horizontal="center"/>
    </xf>
    <xf numFmtId="0" fontId="4" fillId="0" borderId="12" xfId="2" applyFont="1" applyFill="1" applyBorder="1" applyAlignment="1">
      <alignment horizontal="center"/>
    </xf>
    <xf numFmtId="0" fontId="4" fillId="0" borderId="13" xfId="2" applyFont="1" applyFill="1" applyBorder="1" applyAlignment="1">
      <alignment horizontal="center"/>
    </xf>
    <xf numFmtId="0" fontId="4" fillId="0" borderId="37" xfId="2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30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/>
    </xf>
    <xf numFmtId="0" fontId="4" fillId="2" borderId="10" xfId="2" applyFont="1" applyFill="1" applyBorder="1" applyAlignment="1">
      <alignment horizontal="center" vertical="center"/>
    </xf>
    <xf numFmtId="0" fontId="4" fillId="2" borderId="31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4" fillId="2" borderId="11" xfId="2" applyFont="1" applyFill="1" applyBorder="1" applyAlignment="1">
      <alignment horizontal="center" vertical="center" wrapText="1"/>
    </xf>
    <xf numFmtId="0" fontId="4" fillId="2" borderId="34" xfId="2" applyFont="1" applyFill="1" applyBorder="1" applyAlignment="1">
      <alignment horizontal="center" vertical="center" wrapText="1"/>
    </xf>
    <xf numFmtId="0" fontId="4" fillId="2" borderId="45" xfId="2" applyFont="1" applyFill="1" applyBorder="1" applyAlignment="1">
      <alignment horizontal="center" vertical="center" wrapText="1"/>
    </xf>
    <xf numFmtId="0" fontId="4" fillId="2" borderId="40" xfId="2" applyFont="1" applyFill="1" applyBorder="1" applyAlignment="1">
      <alignment horizontal="center" vertical="center"/>
    </xf>
    <xf numFmtId="0" fontId="4" fillId="2" borderId="23" xfId="2" applyFont="1" applyFill="1" applyBorder="1" applyAlignment="1">
      <alignment horizontal="center" vertical="center"/>
    </xf>
    <xf numFmtId="0" fontId="4" fillId="2" borderId="38" xfId="2" applyFont="1" applyFill="1" applyBorder="1" applyAlignment="1">
      <alignment horizontal="center" vertical="center"/>
    </xf>
    <xf numFmtId="0" fontId="4" fillId="0" borderId="22" xfId="2" applyFont="1" applyFill="1" applyBorder="1" applyAlignment="1">
      <alignment horizontal="center"/>
    </xf>
    <xf numFmtId="0" fontId="4" fillId="0" borderId="23" xfId="2" applyFont="1" applyFill="1" applyBorder="1" applyAlignment="1">
      <alignment horizontal="center"/>
    </xf>
    <xf numFmtId="0" fontId="4" fillId="0" borderId="38" xfId="2" applyFont="1" applyFill="1" applyBorder="1" applyAlignment="1">
      <alignment horizontal="center"/>
    </xf>
    <xf numFmtId="0" fontId="4" fillId="2" borderId="12" xfId="3" applyFont="1" applyFill="1" applyBorder="1" applyAlignment="1">
      <alignment horizontal="center"/>
    </xf>
    <xf numFmtId="0" fontId="4" fillId="2" borderId="13" xfId="3" applyFont="1" applyFill="1" applyBorder="1" applyAlignment="1">
      <alignment horizontal="center"/>
    </xf>
    <xf numFmtId="0" fontId="4" fillId="2" borderId="37" xfId="3" applyFont="1" applyFill="1" applyBorder="1" applyAlignment="1">
      <alignment horizontal="center"/>
    </xf>
    <xf numFmtId="0" fontId="4" fillId="0" borderId="12" xfId="3" applyFont="1" applyFill="1" applyBorder="1" applyAlignment="1">
      <alignment horizontal="center"/>
    </xf>
    <xf numFmtId="0" fontId="4" fillId="0" borderId="13" xfId="3" applyFont="1" applyFill="1" applyBorder="1" applyAlignment="1">
      <alignment horizontal="center"/>
    </xf>
    <xf numFmtId="0" fontId="4" fillId="0" borderId="37" xfId="3" applyFont="1" applyFill="1" applyBorder="1" applyAlignment="1">
      <alignment horizontal="center"/>
    </xf>
    <xf numFmtId="0" fontId="4" fillId="2" borderId="31" xfId="3" applyFont="1" applyFill="1" applyBorder="1" applyAlignment="1">
      <alignment horizontal="center" vertical="center" wrapText="1"/>
    </xf>
    <xf numFmtId="0" fontId="4" fillId="2" borderId="2" xfId="3" applyFont="1" applyFill="1" applyBorder="1" applyAlignment="1">
      <alignment horizontal="center" vertical="center" wrapText="1"/>
    </xf>
    <xf numFmtId="0" fontId="4" fillId="2" borderId="31" xfId="3" applyFont="1" applyFill="1" applyBorder="1" applyAlignment="1">
      <alignment horizontal="center" vertical="center"/>
    </xf>
    <xf numFmtId="0" fontId="4" fillId="2" borderId="24" xfId="3" applyFont="1" applyFill="1" applyBorder="1" applyAlignment="1">
      <alignment horizontal="center" vertical="center"/>
    </xf>
    <xf numFmtId="0" fontId="4" fillId="2" borderId="30" xfId="3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center" vertical="center"/>
    </xf>
  </cellXfs>
  <cellStyles count="4">
    <cellStyle name="Millares" xfId="1" builtinId="3"/>
    <cellStyle name="Normal" xfId="0" builtinId="0"/>
    <cellStyle name="Normal_11609 presup 2007" xfId="2"/>
    <cellStyle name="Normal_11610 presup 2007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W133"/>
  <sheetViews>
    <sheetView topLeftCell="A30" zoomScale="90" zoomScaleNormal="90" workbookViewId="0">
      <selection activeCell="B1" sqref="B1:H56"/>
    </sheetView>
  </sheetViews>
  <sheetFormatPr baseColWidth="10" defaultRowHeight="12.75"/>
  <cols>
    <col min="1" max="1" width="3.28515625" customWidth="1"/>
    <col min="2" max="2" width="47.5703125" customWidth="1"/>
    <col min="3" max="3" width="9.5703125" customWidth="1"/>
    <col min="4" max="4" width="12" style="97" customWidth="1"/>
    <col min="5" max="5" width="12.140625" customWidth="1"/>
    <col min="6" max="6" width="12" customWidth="1"/>
    <col min="7" max="7" width="12.42578125" customWidth="1"/>
  </cols>
  <sheetData>
    <row r="1" spans="1:23" ht="18.75">
      <c r="B1" s="1" t="s">
        <v>193</v>
      </c>
      <c r="C1" s="2"/>
      <c r="D1" s="2"/>
      <c r="E1" s="3"/>
      <c r="F1" s="3"/>
      <c r="G1" s="2"/>
      <c r="H1" s="2"/>
      <c r="I1" s="4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6"/>
      <c r="V1" s="7"/>
      <c r="W1" s="8"/>
    </row>
    <row r="2" spans="1:23" ht="18.75">
      <c r="B2" s="1"/>
      <c r="C2" s="9"/>
      <c r="D2" s="3"/>
      <c r="E2" s="9"/>
      <c r="F2" s="9"/>
      <c r="G2" s="9"/>
      <c r="H2" s="9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1"/>
      <c r="W2" s="11"/>
    </row>
    <row r="3" spans="1:23" ht="18.75" customHeight="1">
      <c r="B3" s="12" t="s">
        <v>0</v>
      </c>
      <c r="C3" s="9"/>
      <c r="D3" s="3"/>
      <c r="E3" s="9"/>
      <c r="F3" s="9"/>
      <c r="G3" s="9"/>
      <c r="H3" s="9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1"/>
      <c r="W3" s="11"/>
    </row>
    <row r="4" spans="1:23" ht="18.75">
      <c r="B4" s="12"/>
      <c r="C4" s="9"/>
      <c r="D4" s="3"/>
      <c r="E4" s="9"/>
      <c r="F4" s="9"/>
      <c r="G4" s="9"/>
      <c r="H4" s="9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1"/>
      <c r="W4" s="11"/>
    </row>
    <row r="5" spans="1:23" ht="15.75">
      <c r="B5" s="13" t="s">
        <v>1</v>
      </c>
      <c r="C5" s="14"/>
      <c r="D5" s="94"/>
      <c r="E5" s="14"/>
      <c r="F5" s="14"/>
      <c r="G5" s="14"/>
      <c r="H5" s="14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</row>
    <row r="6" spans="1:23" ht="16.5" thickBot="1">
      <c r="B6" s="14"/>
      <c r="C6" s="14"/>
      <c r="D6" s="94"/>
      <c r="E6" s="14"/>
      <c r="F6" s="14"/>
      <c r="G6" s="14"/>
      <c r="H6" s="14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</row>
    <row r="7" spans="1:23" ht="13.5" customHeight="1">
      <c r="B7" s="331" t="s">
        <v>2</v>
      </c>
      <c r="C7" s="333" t="s">
        <v>3</v>
      </c>
      <c r="D7" s="333" t="s">
        <v>100</v>
      </c>
      <c r="E7" s="339" t="s">
        <v>161</v>
      </c>
      <c r="F7" s="340"/>
      <c r="G7" s="340"/>
      <c r="H7" s="341"/>
    </row>
    <row r="8" spans="1:23" ht="12.75" customHeight="1">
      <c r="B8" s="332"/>
      <c r="C8" s="334"/>
      <c r="D8" s="334"/>
      <c r="E8" s="336">
        <v>2018</v>
      </c>
      <c r="F8" s="337"/>
      <c r="G8" s="337"/>
      <c r="H8" s="338"/>
    </row>
    <row r="9" spans="1:23" ht="13.9" customHeight="1">
      <c r="B9" s="332"/>
      <c r="C9" s="334"/>
      <c r="D9" s="334"/>
      <c r="E9" s="342" t="s">
        <v>140</v>
      </c>
      <c r="F9" s="342" t="s">
        <v>153</v>
      </c>
      <c r="G9" s="342" t="s">
        <v>155</v>
      </c>
      <c r="H9" s="335" t="s">
        <v>160</v>
      </c>
    </row>
    <row r="10" spans="1:23" ht="12.75" customHeight="1">
      <c r="B10" s="332"/>
      <c r="C10" s="334"/>
      <c r="D10" s="334"/>
      <c r="E10" s="342"/>
      <c r="F10" s="342"/>
      <c r="G10" s="342"/>
      <c r="H10" s="335"/>
    </row>
    <row r="11" spans="1:23" ht="13.5" customHeight="1">
      <c r="B11" s="332"/>
      <c r="C11" s="334"/>
      <c r="D11" s="334"/>
      <c r="E11" s="342"/>
      <c r="F11" s="342"/>
      <c r="G11" s="342"/>
      <c r="H11" s="335"/>
    </row>
    <row r="12" spans="1:23" ht="20.25" customHeight="1">
      <c r="B12" s="328" t="s">
        <v>5</v>
      </c>
      <c r="C12" s="329"/>
      <c r="D12" s="329"/>
      <c r="E12" s="329"/>
      <c r="F12" s="329"/>
      <c r="G12" s="329"/>
      <c r="H12" s="330"/>
    </row>
    <row r="13" spans="1:23" ht="13.5" thickBot="1">
      <c r="B13" s="325" t="s">
        <v>6</v>
      </c>
      <c r="C13" s="326"/>
      <c r="D13" s="326"/>
      <c r="E13" s="326"/>
      <c r="F13" s="326"/>
      <c r="G13" s="326"/>
      <c r="H13" s="327"/>
    </row>
    <row r="14" spans="1:23">
      <c r="B14" s="160" t="s">
        <v>126</v>
      </c>
      <c r="C14" s="161"/>
      <c r="D14" s="161"/>
      <c r="E14" s="161"/>
      <c r="F14" s="161"/>
      <c r="G14" s="161"/>
      <c r="H14" s="162"/>
    </row>
    <row r="15" spans="1:23">
      <c r="A15">
        <v>1</v>
      </c>
      <c r="B15" s="17" t="s">
        <v>7</v>
      </c>
      <c r="C15" s="18" t="s">
        <v>8</v>
      </c>
      <c r="D15" s="39" t="s">
        <v>9</v>
      </c>
      <c r="E15" s="254">
        <v>14</v>
      </c>
      <c r="F15" s="254">
        <v>9</v>
      </c>
      <c r="G15" s="254">
        <v>11</v>
      </c>
      <c r="H15" s="126">
        <v>16</v>
      </c>
    </row>
    <row r="16" spans="1:23">
      <c r="A16">
        <v>2</v>
      </c>
      <c r="B16" s="17" t="s">
        <v>10</v>
      </c>
      <c r="C16" s="18" t="s">
        <v>8</v>
      </c>
      <c r="D16" s="39" t="s">
        <v>9</v>
      </c>
      <c r="E16" s="254">
        <v>0</v>
      </c>
      <c r="F16" s="254">
        <v>0</v>
      </c>
      <c r="G16" s="254">
        <v>0</v>
      </c>
      <c r="H16" s="126">
        <v>0</v>
      </c>
    </row>
    <row r="17" spans="1:9">
      <c r="A17">
        <v>3</v>
      </c>
      <c r="B17" s="17" t="s">
        <v>11</v>
      </c>
      <c r="C17" s="18" t="s">
        <v>8</v>
      </c>
      <c r="D17" s="39" t="s">
        <v>9</v>
      </c>
      <c r="E17" s="254">
        <v>5</v>
      </c>
      <c r="F17" s="254">
        <v>7</v>
      </c>
      <c r="G17" s="254">
        <v>13</v>
      </c>
      <c r="H17" s="126">
        <v>6</v>
      </c>
    </row>
    <row r="18" spans="1:9">
      <c r="A18">
        <v>4</v>
      </c>
      <c r="B18" s="100" t="s">
        <v>12</v>
      </c>
      <c r="C18" s="101" t="s">
        <v>8</v>
      </c>
      <c r="D18" s="102" t="s">
        <v>9</v>
      </c>
      <c r="E18" s="255">
        <v>14</v>
      </c>
      <c r="F18" s="255">
        <v>6</v>
      </c>
      <c r="G18" s="255">
        <v>9</v>
      </c>
      <c r="H18" s="127">
        <v>3</v>
      </c>
    </row>
    <row r="19" spans="1:9">
      <c r="A19">
        <v>5</v>
      </c>
      <c r="B19" s="17" t="s">
        <v>136</v>
      </c>
      <c r="C19" s="18" t="s">
        <v>8</v>
      </c>
      <c r="D19" s="39" t="s">
        <v>9</v>
      </c>
      <c r="E19" s="254">
        <v>0</v>
      </c>
      <c r="F19" s="254">
        <v>0</v>
      </c>
      <c r="G19" s="254">
        <v>0</v>
      </c>
      <c r="H19" s="126">
        <v>0</v>
      </c>
    </row>
    <row r="20" spans="1:9">
      <c r="A20">
        <v>6</v>
      </c>
      <c r="B20" s="17" t="s">
        <v>137</v>
      </c>
      <c r="C20" s="18" t="s">
        <v>8</v>
      </c>
      <c r="D20" s="39" t="s">
        <v>9</v>
      </c>
      <c r="E20" s="254">
        <v>0</v>
      </c>
      <c r="F20" s="254">
        <v>1</v>
      </c>
      <c r="G20" s="254">
        <v>0</v>
      </c>
      <c r="H20" s="126">
        <v>0</v>
      </c>
    </row>
    <row r="21" spans="1:9">
      <c r="A21">
        <v>7</v>
      </c>
      <c r="B21" s="17" t="s">
        <v>138</v>
      </c>
      <c r="C21" s="18" t="s">
        <v>8</v>
      </c>
      <c r="D21" s="39" t="s">
        <v>9</v>
      </c>
      <c r="E21" s="254">
        <v>0</v>
      </c>
      <c r="F21" s="254">
        <v>0</v>
      </c>
      <c r="G21" s="254">
        <v>7</v>
      </c>
      <c r="H21" s="126">
        <v>7</v>
      </c>
    </row>
    <row r="22" spans="1:9" ht="13.5" thickBot="1">
      <c r="A22">
        <v>8</v>
      </c>
      <c r="B22" s="285" t="s">
        <v>190</v>
      </c>
      <c r="C22" s="18" t="s">
        <v>8</v>
      </c>
      <c r="D22" s="39" t="s">
        <v>9</v>
      </c>
      <c r="E22" s="287">
        <v>510</v>
      </c>
      <c r="F22" s="287">
        <v>0</v>
      </c>
      <c r="G22" s="318">
        <v>0</v>
      </c>
      <c r="H22" s="304">
        <v>0</v>
      </c>
    </row>
    <row r="23" spans="1:9">
      <c r="B23" s="160" t="s">
        <v>135</v>
      </c>
      <c r="C23" s="161"/>
      <c r="D23" s="161"/>
      <c r="E23" s="257"/>
      <c r="F23" s="257"/>
      <c r="G23" s="257"/>
      <c r="H23" s="162"/>
    </row>
    <row r="24" spans="1:9">
      <c r="A24">
        <v>1</v>
      </c>
      <c r="B24" s="17" t="s">
        <v>127</v>
      </c>
      <c r="C24" s="18" t="s">
        <v>8</v>
      </c>
      <c r="D24" s="39" t="s">
        <v>9</v>
      </c>
      <c r="E24" s="254">
        <v>5</v>
      </c>
      <c r="F24" s="254">
        <v>0</v>
      </c>
      <c r="G24" s="254">
        <v>5</v>
      </c>
      <c r="H24" s="126">
        <v>5</v>
      </c>
    </row>
    <row r="25" spans="1:9">
      <c r="A25">
        <v>2</v>
      </c>
      <c r="B25" s="17" t="s">
        <v>128</v>
      </c>
      <c r="C25" s="18" t="s">
        <v>8</v>
      </c>
      <c r="D25" s="39" t="s">
        <v>9</v>
      </c>
      <c r="E25" s="254">
        <v>5</v>
      </c>
      <c r="F25" s="254">
        <v>4</v>
      </c>
      <c r="G25" s="254">
        <v>4</v>
      </c>
      <c r="H25" s="126">
        <v>4</v>
      </c>
    </row>
    <row r="26" spans="1:9">
      <c r="A26">
        <v>3</v>
      </c>
      <c r="B26" s="17" t="s">
        <v>129</v>
      </c>
      <c r="C26" s="18" t="s">
        <v>8</v>
      </c>
      <c r="D26" s="39" t="s">
        <v>9</v>
      </c>
      <c r="E26" s="312">
        <v>0</v>
      </c>
      <c r="F26" s="314">
        <v>0</v>
      </c>
      <c r="G26" s="254">
        <v>0</v>
      </c>
      <c r="H26" s="126">
        <v>0</v>
      </c>
    </row>
    <row r="27" spans="1:9">
      <c r="A27">
        <v>4</v>
      </c>
      <c r="B27" s="100" t="s">
        <v>131</v>
      </c>
      <c r="C27" s="101" t="s">
        <v>8</v>
      </c>
      <c r="D27" s="102" t="s">
        <v>9</v>
      </c>
      <c r="E27" s="255">
        <v>18</v>
      </c>
      <c r="F27" s="255">
        <f>39+23</f>
        <v>62</v>
      </c>
      <c r="G27" s="255">
        <v>2</v>
      </c>
      <c r="H27" s="127">
        <v>12</v>
      </c>
    </row>
    <row r="28" spans="1:9">
      <c r="A28">
        <v>5</v>
      </c>
      <c r="B28" s="17" t="s">
        <v>130</v>
      </c>
      <c r="C28" s="18" t="s">
        <v>8</v>
      </c>
      <c r="D28" s="39" t="s">
        <v>9</v>
      </c>
      <c r="E28" s="254">
        <f>480+14</f>
        <v>494</v>
      </c>
      <c r="F28" s="254">
        <f>620+13</f>
        <v>633</v>
      </c>
      <c r="G28" s="254">
        <f>614+6</f>
        <v>620</v>
      </c>
      <c r="H28" s="126">
        <f>542+7</f>
        <v>549</v>
      </c>
    </row>
    <row r="29" spans="1:9">
      <c r="A29">
        <v>6</v>
      </c>
      <c r="B29" s="17" t="s">
        <v>132</v>
      </c>
      <c r="C29" s="18" t="s">
        <v>8</v>
      </c>
      <c r="D29" s="39" t="s">
        <v>9</v>
      </c>
      <c r="E29" s="254">
        <v>175</v>
      </c>
      <c r="F29" s="254">
        <v>232</v>
      </c>
      <c r="G29" s="254">
        <v>283</v>
      </c>
      <c r="H29" s="126">
        <v>230</v>
      </c>
    </row>
    <row r="30" spans="1:9">
      <c r="A30">
        <v>7</v>
      </c>
      <c r="B30" s="17" t="s">
        <v>133</v>
      </c>
      <c r="C30" s="18" t="s">
        <v>8</v>
      </c>
      <c r="D30" s="39" t="s">
        <v>9</v>
      </c>
      <c r="E30" s="254">
        <v>1</v>
      </c>
      <c r="F30" s="254">
        <v>3</v>
      </c>
      <c r="G30" s="254">
        <v>1</v>
      </c>
      <c r="H30" s="126">
        <v>3</v>
      </c>
    </row>
    <row r="31" spans="1:9" ht="13.5" thickBot="1">
      <c r="A31">
        <v>8</v>
      </c>
      <c r="B31" s="20" t="s">
        <v>134</v>
      </c>
      <c r="C31" s="21" t="s">
        <v>8</v>
      </c>
      <c r="D31" s="42" t="s">
        <v>9</v>
      </c>
      <c r="E31" s="256">
        <v>27</v>
      </c>
      <c r="F31" s="256">
        <v>32</v>
      </c>
      <c r="G31" s="256">
        <v>16</v>
      </c>
      <c r="H31" s="128">
        <v>16</v>
      </c>
    </row>
    <row r="32" spans="1:9">
      <c r="B32" s="22"/>
      <c r="C32" s="22"/>
      <c r="D32" s="46"/>
      <c r="E32" s="99"/>
      <c r="F32" s="99"/>
      <c r="G32" s="24"/>
      <c r="H32" s="61"/>
      <c r="I32" s="19"/>
    </row>
    <row r="33" spans="2:9" s="16" customFormat="1">
      <c r="B33" s="103" t="s">
        <v>139</v>
      </c>
      <c r="C33" s="103"/>
      <c r="D33" s="104"/>
      <c r="E33" s="105"/>
      <c r="F33" s="105"/>
      <c r="G33" s="106"/>
      <c r="I33" s="19"/>
    </row>
    <row r="34" spans="2:9" s="16" customFormat="1">
      <c r="B34" s="22" t="s">
        <v>15</v>
      </c>
      <c r="C34" s="103"/>
      <c r="D34" s="104"/>
      <c r="E34" s="105"/>
      <c r="F34" s="105"/>
      <c r="G34" s="106"/>
      <c r="I34" s="19"/>
    </row>
    <row r="35" spans="2:9" ht="13.5" thickBot="1">
      <c r="B35" s="22"/>
      <c r="C35" s="22"/>
      <c r="D35" s="46"/>
      <c r="E35" s="23"/>
      <c r="F35" s="24"/>
      <c r="G35" s="16"/>
      <c r="H35" s="16"/>
    </row>
    <row r="36" spans="2:9" ht="20.25" customHeight="1">
      <c r="B36" s="322" t="s">
        <v>156</v>
      </c>
      <c r="C36" s="323"/>
      <c r="D36" s="323"/>
      <c r="E36" s="323"/>
      <c r="F36" s="323"/>
      <c r="G36" s="323"/>
      <c r="H36" s="324"/>
    </row>
    <row r="37" spans="2:9">
      <c r="B37" s="319" t="s">
        <v>6</v>
      </c>
      <c r="C37" s="320"/>
      <c r="D37" s="320"/>
      <c r="E37" s="320"/>
      <c r="F37" s="320"/>
      <c r="G37" s="320"/>
      <c r="H37" s="321"/>
    </row>
    <row r="38" spans="2:9">
      <c r="B38" s="25" t="s">
        <v>16</v>
      </c>
      <c r="C38" s="26" t="s">
        <v>8</v>
      </c>
      <c r="D38" s="39" t="s">
        <v>9</v>
      </c>
      <c r="E38" s="258">
        <v>678</v>
      </c>
      <c r="F38" s="258">
        <v>636</v>
      </c>
      <c r="G38" s="258">
        <v>559</v>
      </c>
      <c r="H38" s="27">
        <v>634</v>
      </c>
    </row>
    <row r="39" spans="2:9">
      <c r="B39" s="28" t="s">
        <v>17</v>
      </c>
      <c r="C39" s="29" t="s">
        <v>8</v>
      </c>
      <c r="D39" s="39" t="s">
        <v>9</v>
      </c>
      <c r="E39" s="258">
        <f>285+39</f>
        <v>324</v>
      </c>
      <c r="F39" s="258">
        <f>423+65</f>
        <v>488</v>
      </c>
      <c r="G39" s="258">
        <f>444+48</f>
        <v>492</v>
      </c>
      <c r="H39" s="27">
        <f>492+59</f>
        <v>551</v>
      </c>
    </row>
    <row r="40" spans="2:9">
      <c r="B40" s="28" t="s">
        <v>18</v>
      </c>
      <c r="C40" s="29" t="s">
        <v>8</v>
      </c>
      <c r="D40" s="39" t="s">
        <v>9</v>
      </c>
      <c r="E40" s="258">
        <f>323+31</f>
        <v>354</v>
      </c>
      <c r="F40" s="258">
        <f>121+25</f>
        <v>146</v>
      </c>
      <c r="G40" s="258">
        <f>54+12</f>
        <v>66</v>
      </c>
      <c r="H40" s="27">
        <f>71+12</f>
        <v>83</v>
      </c>
    </row>
    <row r="41" spans="2:9">
      <c r="B41" s="28" t="s">
        <v>147</v>
      </c>
      <c r="C41" s="29" t="s">
        <v>8</v>
      </c>
      <c r="D41" s="39" t="s">
        <v>9</v>
      </c>
      <c r="E41" s="258">
        <f>56+9</f>
        <v>65</v>
      </c>
      <c r="F41" s="258">
        <f>166+37</f>
        <v>203</v>
      </c>
      <c r="G41" s="258">
        <f>60+8</f>
        <v>68</v>
      </c>
      <c r="H41" s="27">
        <f>98+36</f>
        <v>134</v>
      </c>
    </row>
    <row r="42" spans="2:9">
      <c r="B42" s="28" t="s">
        <v>19</v>
      </c>
      <c r="C42" s="29" t="s">
        <v>8</v>
      </c>
      <c r="D42" s="39" t="s">
        <v>9</v>
      </c>
      <c r="E42" s="258">
        <v>6</v>
      </c>
      <c r="F42" s="258">
        <v>2</v>
      </c>
      <c r="G42" s="258">
        <v>1</v>
      </c>
      <c r="H42" s="27">
        <v>5</v>
      </c>
    </row>
    <row r="43" spans="2:9" ht="13.5" thickBot="1">
      <c r="B43" s="30" t="s">
        <v>20</v>
      </c>
      <c r="C43" s="31" t="s">
        <v>8</v>
      </c>
      <c r="D43" s="42" t="s">
        <v>9</v>
      </c>
      <c r="E43" s="259">
        <v>355</v>
      </c>
      <c r="F43" s="259">
        <v>356</v>
      </c>
      <c r="G43" s="259">
        <v>354</v>
      </c>
      <c r="H43" s="121">
        <v>375</v>
      </c>
    </row>
    <row r="44" spans="2:9">
      <c r="B44" s="32"/>
      <c r="C44" s="32"/>
      <c r="D44" s="95"/>
      <c r="E44" s="33"/>
      <c r="F44" s="24"/>
      <c r="G44" s="16"/>
      <c r="H44" s="303"/>
    </row>
    <row r="45" spans="2:9">
      <c r="B45" s="22" t="s">
        <v>141</v>
      </c>
      <c r="C45" s="34"/>
      <c r="D45" s="96"/>
      <c r="E45" s="34"/>
      <c r="F45" s="34"/>
      <c r="G45" s="16"/>
      <c r="H45" s="16"/>
    </row>
    <row r="46" spans="2:9">
      <c r="B46" s="22"/>
      <c r="C46" s="34"/>
      <c r="D46" s="96"/>
      <c r="E46" s="34"/>
      <c r="F46" s="34"/>
      <c r="G46" s="16"/>
      <c r="H46" s="16"/>
    </row>
    <row r="47" spans="2:9" ht="13.5" thickBot="1">
      <c r="B47" s="16"/>
      <c r="C47" s="16"/>
      <c r="D47" s="2"/>
      <c r="E47" s="16"/>
      <c r="F47" s="34"/>
      <c r="G47" s="16"/>
      <c r="H47" s="16"/>
    </row>
    <row r="48" spans="2:9" ht="20.25" customHeight="1">
      <c r="B48" s="322" t="s">
        <v>21</v>
      </c>
      <c r="C48" s="323"/>
      <c r="D48" s="323"/>
      <c r="E48" s="323"/>
      <c r="F48" s="323"/>
      <c r="G48" s="323"/>
      <c r="H48" s="324"/>
    </row>
    <row r="49" spans="2:9">
      <c r="B49" s="319" t="s">
        <v>6</v>
      </c>
      <c r="C49" s="320"/>
      <c r="D49" s="320"/>
      <c r="E49" s="320"/>
      <c r="F49" s="320"/>
      <c r="G49" s="320"/>
      <c r="H49" s="321"/>
    </row>
    <row r="50" spans="2:9">
      <c r="B50" s="28" t="s">
        <v>187</v>
      </c>
      <c r="C50" s="29" t="s">
        <v>8</v>
      </c>
      <c r="D50" s="39" t="s">
        <v>9</v>
      </c>
      <c r="E50" s="254"/>
      <c r="F50" s="254"/>
      <c r="G50" s="130"/>
      <c r="H50" s="126"/>
    </row>
    <row r="51" spans="2:9" ht="13.5" thickBot="1">
      <c r="B51" s="30" t="s">
        <v>188</v>
      </c>
      <c r="C51" s="31" t="s">
        <v>8</v>
      </c>
      <c r="D51" s="42" t="s">
        <v>9</v>
      </c>
      <c r="E51" s="260"/>
      <c r="F51" s="260"/>
      <c r="G51" s="281"/>
      <c r="H51" s="208"/>
    </row>
    <row r="52" spans="2:9">
      <c r="B52" s="107"/>
      <c r="C52" s="107"/>
      <c r="D52" s="46"/>
      <c r="E52" s="288"/>
      <c r="F52" s="99"/>
      <c r="G52" s="24"/>
      <c r="H52" s="34"/>
      <c r="I52" s="16"/>
    </row>
    <row r="53" spans="2:9">
      <c r="B53" s="107" t="s">
        <v>189</v>
      </c>
      <c r="C53" s="107"/>
      <c r="D53" s="46"/>
      <c r="E53" s="98"/>
      <c r="F53" s="99"/>
      <c r="G53" s="24"/>
      <c r="H53" s="34"/>
      <c r="I53" s="16"/>
    </row>
    <row r="54" spans="2:9">
      <c r="B54" s="22" t="s">
        <v>144</v>
      </c>
      <c r="C54" s="22"/>
      <c r="D54" s="46"/>
      <c r="E54" s="23"/>
      <c r="F54" s="24"/>
      <c r="G54" s="16"/>
      <c r="H54" s="16"/>
    </row>
    <row r="55" spans="2:9">
      <c r="B55" t="s">
        <v>145</v>
      </c>
      <c r="C55" s="34"/>
      <c r="D55" s="96"/>
      <c r="E55" s="34"/>
      <c r="F55" s="16"/>
      <c r="G55" s="16"/>
      <c r="H55" s="16"/>
    </row>
    <row r="56" spans="2:9">
      <c r="B56" s="22"/>
      <c r="C56" s="22"/>
      <c r="D56" s="46"/>
      <c r="E56" s="23"/>
      <c r="F56" s="24"/>
      <c r="G56" s="16"/>
      <c r="H56" s="16"/>
    </row>
    <row r="57" spans="2:9">
      <c r="B57" s="35"/>
      <c r="C57" s="16"/>
      <c r="D57" s="2"/>
      <c r="E57" s="16"/>
      <c r="F57" s="16"/>
      <c r="G57" s="16"/>
      <c r="H57" s="16"/>
    </row>
    <row r="58" spans="2:9">
      <c r="B58" s="16"/>
      <c r="C58" s="16"/>
      <c r="D58" s="2"/>
      <c r="E58" s="16"/>
      <c r="F58" s="16"/>
      <c r="G58" s="16"/>
      <c r="H58" s="16"/>
    </row>
    <row r="59" spans="2:9">
      <c r="B59" s="16"/>
      <c r="C59" s="16"/>
      <c r="D59" s="2"/>
      <c r="E59" s="16"/>
      <c r="F59" s="16"/>
      <c r="G59" s="16"/>
      <c r="H59" s="16"/>
    </row>
    <row r="60" spans="2:9">
      <c r="B60" s="16"/>
      <c r="C60" s="16"/>
      <c r="D60" s="2"/>
      <c r="E60" s="16"/>
      <c r="F60" s="16"/>
      <c r="G60" s="16"/>
      <c r="H60" s="16"/>
    </row>
    <row r="61" spans="2:9">
      <c r="B61" s="16"/>
      <c r="C61" s="16"/>
      <c r="D61" s="2"/>
      <c r="E61" s="16"/>
      <c r="F61" s="16"/>
      <c r="G61" s="16"/>
      <c r="H61" s="16"/>
    </row>
    <row r="62" spans="2:9">
      <c r="B62" s="16"/>
      <c r="C62" s="16"/>
      <c r="D62" s="2"/>
      <c r="E62" s="16"/>
      <c r="F62" s="16"/>
      <c r="G62" s="16"/>
      <c r="H62" s="16"/>
    </row>
    <row r="63" spans="2:9">
      <c r="B63" s="16"/>
      <c r="C63" s="16"/>
      <c r="D63" s="2"/>
      <c r="E63" s="16"/>
      <c r="F63" s="16"/>
      <c r="G63" s="16"/>
      <c r="H63" s="16"/>
    </row>
    <row r="64" spans="2:9">
      <c r="B64" s="16"/>
      <c r="C64" s="16"/>
      <c r="D64" s="2"/>
      <c r="E64" s="16"/>
      <c r="F64" s="16"/>
      <c r="G64" s="16"/>
      <c r="H64" s="16"/>
    </row>
    <row r="65" spans="2:8">
      <c r="B65" s="16"/>
      <c r="C65" s="16"/>
      <c r="D65" s="2"/>
      <c r="E65" s="16"/>
      <c r="F65" s="16"/>
      <c r="G65" s="16"/>
      <c r="H65" s="16"/>
    </row>
    <row r="66" spans="2:8">
      <c r="B66" s="16"/>
      <c r="C66" s="16"/>
      <c r="D66" s="2"/>
      <c r="E66" s="16"/>
      <c r="F66" s="16"/>
      <c r="G66" s="16"/>
      <c r="H66" s="16"/>
    </row>
    <row r="67" spans="2:8">
      <c r="B67" s="16"/>
      <c r="C67" s="16"/>
      <c r="D67" s="2"/>
      <c r="E67" s="16"/>
      <c r="F67" s="16"/>
      <c r="G67" s="16"/>
      <c r="H67" s="16"/>
    </row>
    <row r="68" spans="2:8">
      <c r="B68" s="16"/>
      <c r="C68" s="16"/>
      <c r="D68" s="2"/>
      <c r="E68" s="16"/>
      <c r="F68" s="16"/>
      <c r="G68" s="16"/>
      <c r="H68" s="16"/>
    </row>
    <row r="69" spans="2:8">
      <c r="B69" s="16"/>
      <c r="C69" s="16"/>
      <c r="D69" s="2"/>
      <c r="E69" s="16"/>
      <c r="F69" s="16"/>
      <c r="G69" s="16"/>
      <c r="H69" s="16"/>
    </row>
    <row r="70" spans="2:8">
      <c r="B70" s="16"/>
      <c r="C70" s="16"/>
      <c r="D70" s="2"/>
      <c r="E70" s="16"/>
      <c r="F70" s="16"/>
      <c r="G70" s="16"/>
      <c r="H70" s="16"/>
    </row>
    <row r="71" spans="2:8">
      <c r="B71" s="16"/>
      <c r="C71" s="16"/>
      <c r="D71" s="2"/>
      <c r="E71" s="16"/>
      <c r="F71" s="16"/>
      <c r="G71" s="16"/>
      <c r="H71" s="16"/>
    </row>
    <row r="72" spans="2:8">
      <c r="B72" s="16"/>
      <c r="C72" s="16"/>
      <c r="D72" s="2"/>
      <c r="E72" s="16"/>
      <c r="F72" s="16"/>
      <c r="G72" s="16"/>
      <c r="H72" s="16"/>
    </row>
    <row r="73" spans="2:8">
      <c r="B73" s="16"/>
      <c r="C73" s="16"/>
      <c r="D73" s="2"/>
      <c r="E73" s="16"/>
      <c r="F73" s="16"/>
      <c r="G73" s="16"/>
      <c r="H73" s="16"/>
    </row>
    <row r="74" spans="2:8">
      <c r="B74" s="16"/>
      <c r="C74" s="16"/>
      <c r="D74" s="2"/>
      <c r="E74" s="16"/>
      <c r="F74" s="16"/>
      <c r="G74" s="16"/>
      <c r="H74" s="16"/>
    </row>
    <row r="75" spans="2:8">
      <c r="B75" s="16"/>
      <c r="C75" s="16"/>
      <c r="D75" s="2"/>
      <c r="E75" s="16"/>
      <c r="F75" s="16"/>
      <c r="G75" s="16"/>
      <c r="H75" s="16"/>
    </row>
    <row r="76" spans="2:8">
      <c r="B76" s="16"/>
      <c r="C76" s="16"/>
      <c r="D76" s="2"/>
      <c r="E76" s="16"/>
      <c r="F76" s="16"/>
      <c r="G76" s="16"/>
      <c r="H76" s="16"/>
    </row>
    <row r="77" spans="2:8">
      <c r="B77" s="16"/>
      <c r="C77" s="16"/>
      <c r="D77" s="2"/>
      <c r="E77" s="16"/>
      <c r="F77" s="16"/>
      <c r="G77" s="16"/>
      <c r="H77" s="16"/>
    </row>
    <row r="78" spans="2:8">
      <c r="B78" s="16"/>
      <c r="C78" s="16"/>
      <c r="D78" s="2"/>
      <c r="E78" s="16"/>
      <c r="F78" s="16"/>
      <c r="G78" s="16"/>
      <c r="H78" s="16"/>
    </row>
    <row r="79" spans="2:8">
      <c r="B79" s="16"/>
      <c r="C79" s="16"/>
      <c r="D79" s="2"/>
      <c r="E79" s="16"/>
      <c r="F79" s="16"/>
      <c r="G79" s="16"/>
      <c r="H79" s="16"/>
    </row>
    <row r="80" spans="2:8">
      <c r="B80" s="16"/>
      <c r="C80" s="16"/>
      <c r="D80" s="2"/>
      <c r="E80" s="16"/>
      <c r="F80" s="16"/>
      <c r="G80" s="16"/>
      <c r="H80" s="16"/>
    </row>
    <row r="81" spans="2:8">
      <c r="B81" s="16"/>
      <c r="C81" s="16"/>
      <c r="D81" s="2"/>
      <c r="E81" s="16"/>
      <c r="F81" s="16"/>
      <c r="G81" s="16"/>
      <c r="H81" s="16"/>
    </row>
    <row r="82" spans="2:8">
      <c r="B82" s="16"/>
      <c r="C82" s="16"/>
      <c r="D82" s="2"/>
      <c r="E82" s="16"/>
      <c r="F82" s="16"/>
      <c r="G82" s="16"/>
      <c r="H82" s="16"/>
    </row>
    <row r="83" spans="2:8">
      <c r="B83" s="16"/>
      <c r="C83" s="16"/>
      <c r="D83" s="2"/>
      <c r="E83" s="16"/>
      <c r="F83" s="16"/>
      <c r="G83" s="16"/>
      <c r="H83" s="16"/>
    </row>
    <row r="84" spans="2:8">
      <c r="B84" s="16"/>
      <c r="C84" s="16"/>
      <c r="D84" s="2"/>
      <c r="E84" s="16"/>
      <c r="F84" s="16"/>
      <c r="G84" s="16"/>
      <c r="H84" s="16"/>
    </row>
    <row r="85" spans="2:8">
      <c r="B85" s="16"/>
      <c r="C85" s="16"/>
      <c r="D85" s="2"/>
      <c r="E85" s="16"/>
      <c r="F85" s="16"/>
      <c r="G85" s="16"/>
      <c r="H85" s="16"/>
    </row>
    <row r="86" spans="2:8">
      <c r="B86" s="16"/>
      <c r="C86" s="16"/>
      <c r="D86" s="2"/>
      <c r="E86" s="16"/>
      <c r="F86" s="16"/>
      <c r="G86" s="16"/>
      <c r="H86" s="16"/>
    </row>
    <row r="87" spans="2:8">
      <c r="B87" s="16"/>
      <c r="C87" s="16"/>
      <c r="D87" s="2"/>
      <c r="E87" s="16"/>
      <c r="F87" s="16"/>
      <c r="G87" s="16"/>
      <c r="H87" s="16"/>
    </row>
    <row r="88" spans="2:8">
      <c r="B88" s="16"/>
      <c r="C88" s="16"/>
      <c r="D88" s="2"/>
      <c r="E88" s="16"/>
      <c r="F88" s="16"/>
      <c r="G88" s="16"/>
      <c r="H88" s="16"/>
    </row>
    <row r="89" spans="2:8">
      <c r="B89" s="16"/>
      <c r="C89" s="16"/>
      <c r="D89" s="2"/>
      <c r="E89" s="16"/>
      <c r="F89" s="16"/>
      <c r="G89" s="16"/>
      <c r="H89" s="16"/>
    </row>
    <row r="90" spans="2:8">
      <c r="B90" s="16"/>
      <c r="C90" s="16"/>
      <c r="D90" s="2"/>
      <c r="E90" s="16"/>
      <c r="F90" s="16"/>
      <c r="G90" s="16"/>
      <c r="H90" s="16"/>
    </row>
    <row r="91" spans="2:8">
      <c r="B91" s="16"/>
      <c r="C91" s="16"/>
      <c r="D91" s="2"/>
      <c r="E91" s="16"/>
      <c r="F91" s="16"/>
      <c r="G91" s="16"/>
      <c r="H91" s="16"/>
    </row>
    <row r="92" spans="2:8">
      <c r="B92" s="16"/>
      <c r="C92" s="16"/>
      <c r="D92" s="2"/>
      <c r="E92" s="16"/>
      <c r="F92" s="16"/>
      <c r="G92" s="16"/>
      <c r="H92" s="16"/>
    </row>
    <row r="93" spans="2:8">
      <c r="B93" s="16"/>
      <c r="C93" s="16"/>
      <c r="D93" s="2"/>
      <c r="E93" s="16"/>
      <c r="F93" s="16"/>
      <c r="G93" s="16"/>
      <c r="H93" s="16"/>
    </row>
    <row r="94" spans="2:8">
      <c r="B94" s="16"/>
      <c r="C94" s="16"/>
      <c r="D94" s="2"/>
      <c r="E94" s="16"/>
      <c r="F94" s="16"/>
      <c r="G94" s="16"/>
      <c r="H94" s="16"/>
    </row>
    <row r="95" spans="2:8">
      <c r="B95" s="16"/>
      <c r="C95" s="16"/>
      <c r="D95" s="2"/>
      <c r="E95" s="16"/>
      <c r="F95" s="16"/>
      <c r="G95" s="16"/>
      <c r="H95" s="16"/>
    </row>
    <row r="96" spans="2:8">
      <c r="B96" s="16"/>
      <c r="C96" s="16"/>
      <c r="D96" s="2"/>
      <c r="E96" s="16"/>
      <c r="F96" s="16"/>
      <c r="G96" s="16"/>
      <c r="H96" s="16"/>
    </row>
    <row r="97" spans="2:8">
      <c r="B97" s="16"/>
      <c r="C97" s="16"/>
      <c r="D97" s="2"/>
      <c r="E97" s="16"/>
      <c r="F97" s="16"/>
      <c r="G97" s="16"/>
      <c r="H97" s="16"/>
    </row>
    <row r="98" spans="2:8">
      <c r="B98" s="16"/>
      <c r="C98" s="16"/>
      <c r="D98" s="2"/>
      <c r="E98" s="16"/>
      <c r="F98" s="16"/>
      <c r="G98" s="16"/>
      <c r="H98" s="16"/>
    </row>
    <row r="99" spans="2:8">
      <c r="B99" s="16"/>
      <c r="C99" s="16"/>
      <c r="D99" s="2"/>
      <c r="E99" s="16"/>
      <c r="F99" s="16"/>
      <c r="G99" s="16"/>
      <c r="H99" s="16"/>
    </row>
    <row r="100" spans="2:8">
      <c r="B100" s="16"/>
      <c r="C100" s="16"/>
      <c r="D100" s="2"/>
      <c r="E100" s="16"/>
      <c r="F100" s="16"/>
      <c r="G100" s="16"/>
      <c r="H100" s="16"/>
    </row>
    <row r="101" spans="2:8">
      <c r="B101" s="16"/>
      <c r="C101" s="16"/>
      <c r="D101" s="2"/>
      <c r="E101" s="16"/>
      <c r="F101" s="16"/>
      <c r="G101" s="16"/>
      <c r="H101" s="16"/>
    </row>
    <row r="102" spans="2:8">
      <c r="B102" s="16"/>
      <c r="C102" s="16"/>
      <c r="D102" s="2"/>
      <c r="E102" s="16"/>
      <c r="F102" s="16"/>
      <c r="G102" s="16"/>
      <c r="H102" s="16"/>
    </row>
    <row r="103" spans="2:8">
      <c r="B103" s="16"/>
      <c r="C103" s="16"/>
      <c r="D103" s="2"/>
      <c r="E103" s="16"/>
      <c r="F103" s="16"/>
      <c r="G103" s="16"/>
      <c r="H103" s="16"/>
    </row>
    <row r="104" spans="2:8">
      <c r="B104" s="16"/>
      <c r="C104" s="16"/>
      <c r="D104" s="2"/>
      <c r="E104" s="16"/>
      <c r="F104" s="16"/>
      <c r="G104" s="16"/>
      <c r="H104" s="16"/>
    </row>
    <row r="105" spans="2:8">
      <c r="B105" s="16"/>
      <c r="C105" s="16"/>
      <c r="D105" s="2"/>
      <c r="E105" s="16"/>
      <c r="F105" s="16"/>
      <c r="G105" s="16"/>
      <c r="H105" s="16"/>
    </row>
    <row r="106" spans="2:8">
      <c r="B106" s="16"/>
      <c r="C106" s="16"/>
      <c r="D106" s="2"/>
      <c r="E106" s="16"/>
      <c r="F106" s="16"/>
      <c r="G106" s="16"/>
      <c r="H106" s="16"/>
    </row>
    <row r="107" spans="2:8">
      <c r="B107" s="16"/>
      <c r="C107" s="16"/>
      <c r="D107" s="2"/>
      <c r="E107" s="16"/>
      <c r="F107" s="16"/>
      <c r="G107" s="16"/>
      <c r="H107" s="16"/>
    </row>
    <row r="108" spans="2:8">
      <c r="B108" s="16"/>
      <c r="C108" s="16"/>
      <c r="D108" s="2"/>
      <c r="E108" s="16"/>
      <c r="F108" s="16"/>
      <c r="G108" s="16"/>
      <c r="H108" s="16"/>
    </row>
    <row r="109" spans="2:8">
      <c r="B109" s="16"/>
      <c r="C109" s="16"/>
      <c r="D109" s="2"/>
      <c r="E109" s="16"/>
      <c r="F109" s="16"/>
      <c r="G109" s="16"/>
      <c r="H109" s="16"/>
    </row>
    <row r="110" spans="2:8">
      <c r="B110" s="16"/>
      <c r="C110" s="16"/>
      <c r="D110" s="2"/>
      <c r="E110" s="16"/>
      <c r="F110" s="16"/>
      <c r="G110" s="16"/>
      <c r="H110" s="16"/>
    </row>
    <row r="111" spans="2:8">
      <c r="B111" s="16"/>
      <c r="C111" s="16"/>
      <c r="D111" s="2"/>
      <c r="E111" s="16"/>
      <c r="F111" s="16"/>
      <c r="G111" s="16"/>
      <c r="H111" s="16"/>
    </row>
    <row r="112" spans="2:8">
      <c r="B112" s="16"/>
      <c r="C112" s="16"/>
      <c r="D112" s="2"/>
      <c r="E112" s="16"/>
      <c r="F112" s="16"/>
      <c r="G112" s="16"/>
      <c r="H112" s="16"/>
    </row>
    <row r="113" spans="2:8">
      <c r="B113" s="16"/>
      <c r="C113" s="16"/>
      <c r="D113" s="2"/>
      <c r="E113" s="16"/>
      <c r="F113" s="16"/>
      <c r="G113" s="16"/>
      <c r="H113" s="16"/>
    </row>
    <row r="114" spans="2:8">
      <c r="B114" s="16"/>
      <c r="C114" s="16"/>
      <c r="D114" s="2"/>
      <c r="E114" s="16"/>
      <c r="F114" s="16"/>
      <c r="G114" s="16"/>
      <c r="H114" s="16"/>
    </row>
    <row r="115" spans="2:8">
      <c r="B115" s="16"/>
      <c r="C115" s="16"/>
      <c r="D115" s="2"/>
      <c r="E115" s="16"/>
      <c r="F115" s="16"/>
      <c r="G115" s="16"/>
      <c r="H115" s="16"/>
    </row>
    <row r="116" spans="2:8">
      <c r="B116" s="16"/>
      <c r="C116" s="16"/>
      <c r="D116" s="2"/>
      <c r="E116" s="16"/>
      <c r="F116" s="16"/>
      <c r="G116" s="16"/>
      <c r="H116" s="16"/>
    </row>
    <row r="117" spans="2:8">
      <c r="B117" s="16"/>
      <c r="C117" s="16"/>
      <c r="D117" s="2"/>
      <c r="E117" s="16"/>
      <c r="F117" s="16"/>
      <c r="G117" s="16"/>
      <c r="H117" s="16"/>
    </row>
    <row r="118" spans="2:8">
      <c r="B118" s="16"/>
      <c r="C118" s="16"/>
      <c r="D118" s="2"/>
      <c r="E118" s="16"/>
      <c r="F118" s="16"/>
      <c r="G118" s="16"/>
      <c r="H118" s="16"/>
    </row>
    <row r="119" spans="2:8">
      <c r="B119" s="16"/>
      <c r="C119" s="16"/>
      <c r="D119" s="2"/>
      <c r="E119" s="16"/>
      <c r="F119" s="16"/>
      <c r="G119" s="16"/>
      <c r="H119" s="16"/>
    </row>
    <row r="120" spans="2:8">
      <c r="B120" s="16"/>
      <c r="C120" s="16"/>
      <c r="D120" s="2"/>
      <c r="E120" s="16"/>
      <c r="F120" s="16"/>
      <c r="G120" s="16"/>
      <c r="H120" s="16"/>
    </row>
    <row r="121" spans="2:8">
      <c r="B121" s="16"/>
      <c r="C121" s="16"/>
      <c r="D121" s="2"/>
      <c r="E121" s="16"/>
      <c r="F121" s="16"/>
      <c r="G121" s="16"/>
      <c r="H121" s="16"/>
    </row>
    <row r="122" spans="2:8">
      <c r="B122" s="16"/>
      <c r="C122" s="16"/>
      <c r="D122" s="2"/>
      <c r="E122" s="16"/>
      <c r="F122" s="16"/>
      <c r="G122" s="16"/>
      <c r="H122" s="16"/>
    </row>
    <row r="123" spans="2:8">
      <c r="B123" s="16"/>
      <c r="C123" s="16"/>
      <c r="D123" s="2"/>
      <c r="E123" s="16"/>
      <c r="F123" s="16"/>
      <c r="G123" s="16"/>
      <c r="H123" s="16"/>
    </row>
    <row r="124" spans="2:8">
      <c r="B124" s="16"/>
      <c r="C124" s="16"/>
      <c r="D124" s="2"/>
      <c r="E124" s="16"/>
      <c r="F124" s="16"/>
      <c r="G124" s="16"/>
      <c r="H124" s="16"/>
    </row>
    <row r="125" spans="2:8">
      <c r="B125" s="16"/>
      <c r="C125" s="16"/>
      <c r="D125" s="2"/>
      <c r="E125" s="16"/>
      <c r="F125" s="16"/>
      <c r="G125" s="16"/>
      <c r="H125" s="16"/>
    </row>
    <row r="126" spans="2:8">
      <c r="B126" s="16"/>
      <c r="C126" s="16"/>
      <c r="D126" s="2"/>
      <c r="E126" s="16"/>
      <c r="F126" s="16"/>
      <c r="G126" s="16"/>
      <c r="H126" s="16"/>
    </row>
    <row r="127" spans="2:8">
      <c r="B127" s="16"/>
      <c r="C127" s="16"/>
      <c r="D127" s="2"/>
      <c r="E127" s="16"/>
      <c r="F127" s="16"/>
      <c r="G127" s="16"/>
      <c r="H127" s="16"/>
    </row>
    <row r="128" spans="2:8">
      <c r="B128" s="16"/>
      <c r="C128" s="16"/>
      <c r="D128" s="2"/>
      <c r="E128" s="16"/>
      <c r="F128" s="16"/>
      <c r="G128" s="16"/>
      <c r="H128" s="16"/>
    </row>
    <row r="129" spans="2:8">
      <c r="B129" s="16"/>
      <c r="C129" s="16"/>
      <c r="D129" s="2"/>
      <c r="E129" s="16"/>
      <c r="F129" s="16"/>
      <c r="G129" s="16"/>
      <c r="H129" s="16"/>
    </row>
    <row r="130" spans="2:8">
      <c r="B130" s="16"/>
      <c r="C130" s="16"/>
      <c r="D130" s="2"/>
      <c r="E130" s="16"/>
      <c r="F130" s="16"/>
      <c r="G130" s="16"/>
      <c r="H130" s="16"/>
    </row>
    <row r="131" spans="2:8">
      <c r="B131" s="16"/>
      <c r="C131" s="16"/>
      <c r="D131" s="2"/>
      <c r="E131" s="16"/>
      <c r="F131" s="16"/>
      <c r="G131" s="16"/>
      <c r="H131" s="16"/>
    </row>
    <row r="132" spans="2:8">
      <c r="B132" s="16"/>
      <c r="C132" s="16"/>
      <c r="D132" s="2"/>
      <c r="E132" s="16"/>
      <c r="F132" s="16"/>
      <c r="G132" s="16"/>
      <c r="H132" s="16"/>
    </row>
    <row r="133" spans="2:8">
      <c r="B133" s="16"/>
      <c r="C133" s="16"/>
      <c r="D133" s="2"/>
      <c r="E133" s="16"/>
      <c r="F133" s="16"/>
      <c r="G133" s="16"/>
      <c r="H133" s="16"/>
    </row>
  </sheetData>
  <mergeCells count="15">
    <mergeCell ref="B7:B11"/>
    <mergeCell ref="C7:C11"/>
    <mergeCell ref="H9:H11"/>
    <mergeCell ref="E8:H8"/>
    <mergeCell ref="E7:H7"/>
    <mergeCell ref="D7:D11"/>
    <mergeCell ref="G9:G11"/>
    <mergeCell ref="F9:F11"/>
    <mergeCell ref="E9:E11"/>
    <mergeCell ref="B49:H49"/>
    <mergeCell ref="B48:H48"/>
    <mergeCell ref="B13:H13"/>
    <mergeCell ref="B12:H12"/>
    <mergeCell ref="B37:H37"/>
    <mergeCell ref="B36:H36"/>
  </mergeCells>
  <phoneticPr fontId="0" type="noConversion"/>
  <pageMargins left="0.62992125984251968" right="0.15748031496062992" top="1.1023622047244095" bottom="1.2204724409448819" header="0.98425196850393704" footer="0.9055118110236221"/>
  <pageSetup paperSize="9" scale="80" orientation="portrait" r:id="rId1"/>
  <headerFooter alignWithMargins="0">
    <oddFooter>&amp;LDivisión Economía
C.P.N. EUGENIA BANINI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P142"/>
  <sheetViews>
    <sheetView zoomScale="90" zoomScaleNormal="90" workbookViewId="0">
      <selection activeCell="A36" sqref="A1:G36"/>
    </sheetView>
  </sheetViews>
  <sheetFormatPr baseColWidth="10" defaultRowHeight="12.75"/>
  <cols>
    <col min="1" max="1" width="55.5703125" customWidth="1"/>
    <col min="2" max="2" width="11" customWidth="1"/>
    <col min="3" max="3" width="11.140625" style="50" customWidth="1"/>
    <col min="4" max="4" width="10" customWidth="1"/>
    <col min="5" max="5" width="10.140625" customWidth="1"/>
    <col min="6" max="6" width="9.85546875" customWidth="1"/>
    <col min="7" max="7" width="10.140625" customWidth="1"/>
  </cols>
  <sheetData>
    <row r="1" spans="1:16" ht="18.75">
      <c r="A1" s="1" t="s">
        <v>193</v>
      </c>
      <c r="B1" s="2"/>
      <c r="C1" s="36"/>
      <c r="D1" s="2"/>
      <c r="E1" s="36"/>
      <c r="F1" s="5"/>
      <c r="G1" s="5"/>
      <c r="H1" s="5"/>
      <c r="I1" s="5"/>
      <c r="J1" s="5"/>
      <c r="K1" s="5"/>
      <c r="L1" s="5"/>
      <c r="M1" s="5"/>
      <c r="N1" s="6"/>
      <c r="O1" s="7"/>
      <c r="P1" s="8"/>
    </row>
    <row r="2" spans="1:16" ht="18.75">
      <c r="A2" s="1"/>
      <c r="B2" s="9"/>
      <c r="C2" s="37"/>
      <c r="D2" s="9"/>
      <c r="E2" s="9"/>
      <c r="F2" s="10"/>
      <c r="G2" s="10"/>
      <c r="H2" s="10"/>
      <c r="I2" s="10"/>
      <c r="J2" s="10"/>
      <c r="K2" s="10"/>
      <c r="L2" s="10"/>
      <c r="M2" s="10"/>
      <c r="N2" s="10"/>
      <c r="O2" s="11"/>
      <c r="P2" s="11"/>
    </row>
    <row r="3" spans="1:16" ht="18.75" customHeight="1">
      <c r="A3" s="12" t="s">
        <v>22</v>
      </c>
      <c r="B3" s="9"/>
      <c r="C3" s="37"/>
      <c r="D3" s="9"/>
      <c r="E3" s="9"/>
      <c r="F3" s="10"/>
      <c r="G3" s="10"/>
      <c r="H3" s="10"/>
      <c r="I3" s="10"/>
      <c r="J3" s="10"/>
      <c r="K3" s="10"/>
      <c r="L3" s="10"/>
      <c r="M3" s="10"/>
      <c r="N3" s="10"/>
      <c r="O3" s="11"/>
      <c r="P3" s="11"/>
    </row>
    <row r="4" spans="1:16" ht="18.75">
      <c r="A4" s="12"/>
      <c r="B4" s="9"/>
      <c r="C4" s="37"/>
      <c r="D4" s="9"/>
      <c r="E4" s="9"/>
      <c r="F4" s="10"/>
      <c r="G4" s="10"/>
      <c r="H4" s="10"/>
      <c r="I4" s="10"/>
      <c r="J4" s="10"/>
      <c r="K4" s="10"/>
      <c r="L4" s="10"/>
      <c r="M4" s="10"/>
      <c r="N4" s="10"/>
      <c r="O4" s="11"/>
      <c r="P4" s="11"/>
    </row>
    <row r="5" spans="1:16" ht="18.75">
      <c r="A5" s="12" t="s">
        <v>1</v>
      </c>
      <c r="B5" s="9"/>
      <c r="C5" s="37"/>
      <c r="D5" s="9"/>
      <c r="E5" s="9"/>
      <c r="F5" s="10"/>
      <c r="G5" s="10"/>
      <c r="H5" s="10"/>
      <c r="I5" s="10"/>
      <c r="J5" s="10"/>
      <c r="K5" s="10"/>
      <c r="L5" s="10"/>
      <c r="M5" s="10"/>
      <c r="N5" s="10"/>
      <c r="O5" s="11"/>
      <c r="P5" s="11"/>
    </row>
    <row r="6" spans="1:16" ht="18.75">
      <c r="A6" s="9"/>
      <c r="B6" s="9"/>
      <c r="C6" s="37"/>
      <c r="D6" s="9"/>
      <c r="E6" s="9"/>
      <c r="F6" s="10"/>
      <c r="G6" s="10"/>
      <c r="H6" s="10"/>
      <c r="I6" s="10"/>
      <c r="J6" s="10"/>
      <c r="K6" s="10"/>
      <c r="L6" s="10"/>
      <c r="M6" s="10"/>
      <c r="N6" s="10"/>
      <c r="O6" s="11"/>
      <c r="P6" s="11"/>
    </row>
    <row r="7" spans="1:16" ht="16.5" thickBot="1">
      <c r="A7" s="14"/>
      <c r="B7" s="14"/>
      <c r="C7" s="38"/>
      <c r="D7" s="14"/>
      <c r="E7" s="14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16" ht="13.5" customHeight="1">
      <c r="A8" s="331" t="s">
        <v>2</v>
      </c>
      <c r="B8" s="333" t="s">
        <v>3</v>
      </c>
      <c r="C8" s="356" t="s">
        <v>4</v>
      </c>
      <c r="D8" s="347" t="s">
        <v>161</v>
      </c>
      <c r="E8" s="348"/>
      <c r="F8" s="348"/>
      <c r="G8" s="349"/>
    </row>
    <row r="9" spans="1:16" ht="12.75" customHeight="1">
      <c r="A9" s="332"/>
      <c r="B9" s="334"/>
      <c r="C9" s="357"/>
      <c r="D9" s="344">
        <v>2018</v>
      </c>
      <c r="E9" s="345"/>
      <c r="F9" s="345"/>
      <c r="G9" s="346"/>
    </row>
    <row r="10" spans="1:16" ht="13.9" customHeight="1">
      <c r="A10" s="332"/>
      <c r="B10" s="334"/>
      <c r="C10" s="357"/>
      <c r="D10" s="342" t="s">
        <v>140</v>
      </c>
      <c r="E10" s="342" t="s">
        <v>153</v>
      </c>
      <c r="F10" s="342" t="s">
        <v>155</v>
      </c>
      <c r="G10" s="335" t="s">
        <v>160</v>
      </c>
    </row>
    <row r="11" spans="1:16" ht="12.75" customHeight="1">
      <c r="A11" s="332"/>
      <c r="B11" s="334"/>
      <c r="C11" s="357"/>
      <c r="D11" s="342"/>
      <c r="E11" s="342"/>
      <c r="F11" s="342"/>
      <c r="G11" s="335"/>
    </row>
    <row r="12" spans="1:16" ht="13.5" customHeight="1" thickBot="1">
      <c r="A12" s="354"/>
      <c r="B12" s="355"/>
      <c r="C12" s="357"/>
      <c r="D12" s="353"/>
      <c r="E12" s="353"/>
      <c r="F12" s="353"/>
      <c r="G12" s="343"/>
    </row>
    <row r="13" spans="1:16">
      <c r="A13" s="350" t="s">
        <v>23</v>
      </c>
      <c r="B13" s="351"/>
      <c r="C13" s="351"/>
      <c r="D13" s="351"/>
      <c r="E13" s="351"/>
      <c r="F13" s="351"/>
      <c r="G13" s="352"/>
    </row>
    <row r="14" spans="1:16">
      <c r="A14" s="17" t="s">
        <v>24</v>
      </c>
      <c r="B14" s="39" t="s">
        <v>8</v>
      </c>
      <c r="C14" s="39" t="s">
        <v>25</v>
      </c>
      <c r="D14" s="254">
        <v>1579</v>
      </c>
      <c r="E14" s="254">
        <v>1497</v>
      </c>
      <c r="F14" s="254">
        <v>1534</v>
      </c>
      <c r="G14" s="126">
        <v>1762</v>
      </c>
    </row>
    <row r="15" spans="1:16">
      <c r="A15" s="17" t="s">
        <v>186</v>
      </c>
      <c r="B15" s="39" t="s">
        <v>8</v>
      </c>
      <c r="C15" s="39" t="s">
        <v>9</v>
      </c>
      <c r="D15" s="254">
        <v>0</v>
      </c>
      <c r="E15" s="254">
        <v>0</v>
      </c>
      <c r="F15" s="254">
        <v>0</v>
      </c>
      <c r="G15" s="126">
        <v>0</v>
      </c>
    </row>
    <row r="16" spans="1:16">
      <c r="A16" s="17" t="s">
        <v>26</v>
      </c>
      <c r="B16" s="39" t="s">
        <v>8</v>
      </c>
      <c r="C16" s="39" t="s">
        <v>25</v>
      </c>
      <c r="D16" s="254">
        <v>727</v>
      </c>
      <c r="E16" s="254">
        <v>661</v>
      </c>
      <c r="F16" s="254">
        <v>690</v>
      </c>
      <c r="G16" s="126">
        <v>648</v>
      </c>
    </row>
    <row r="17" spans="1:11">
      <c r="A17" s="17" t="s">
        <v>27</v>
      </c>
      <c r="B17" s="39" t="s">
        <v>8</v>
      </c>
      <c r="C17" s="39" t="s">
        <v>25</v>
      </c>
      <c r="D17" s="254">
        <v>5348</v>
      </c>
      <c r="E17" s="254">
        <v>3838</v>
      </c>
      <c r="F17" s="254">
        <v>3795</v>
      </c>
      <c r="G17" s="126">
        <v>3045</v>
      </c>
    </row>
    <row r="18" spans="1:11">
      <c r="A18" s="17" t="s">
        <v>28</v>
      </c>
      <c r="B18" s="39" t="s">
        <v>8</v>
      </c>
      <c r="C18" s="39" t="s">
        <v>25</v>
      </c>
      <c r="D18" s="254">
        <v>0</v>
      </c>
      <c r="E18" s="254">
        <v>0</v>
      </c>
      <c r="F18" s="254">
        <v>0</v>
      </c>
      <c r="G18" s="126">
        <v>0</v>
      </c>
    </row>
    <row r="19" spans="1:11">
      <c r="A19" s="205" t="s">
        <v>29</v>
      </c>
      <c r="B19" s="206" t="s">
        <v>8</v>
      </c>
      <c r="C19" s="207"/>
      <c r="D19" s="264">
        <v>0</v>
      </c>
      <c r="E19" s="264">
        <v>0</v>
      </c>
      <c r="F19" s="264">
        <v>0</v>
      </c>
      <c r="G19" s="293">
        <v>0</v>
      </c>
    </row>
    <row r="20" spans="1:11">
      <c r="A20" s="17" t="s">
        <v>30</v>
      </c>
      <c r="B20" s="39" t="s">
        <v>8</v>
      </c>
      <c r="C20" s="41"/>
      <c r="D20" s="254">
        <v>3453</v>
      </c>
      <c r="E20" s="254">
        <v>3163</v>
      </c>
      <c r="F20" s="254">
        <v>2633</v>
      </c>
      <c r="G20" s="126">
        <v>3315</v>
      </c>
    </row>
    <row r="21" spans="1:11">
      <c r="A21" s="17" t="s">
        <v>31</v>
      </c>
      <c r="B21" s="39" t="s">
        <v>8</v>
      </c>
      <c r="C21" s="41"/>
      <c r="D21" s="254">
        <v>533</v>
      </c>
      <c r="E21" s="254">
        <v>569</v>
      </c>
      <c r="F21" s="254">
        <v>546</v>
      </c>
      <c r="G21" s="126">
        <v>627</v>
      </c>
    </row>
    <row r="22" spans="1:11">
      <c r="A22" s="17" t="s">
        <v>32</v>
      </c>
      <c r="B22" s="39" t="s">
        <v>8</v>
      </c>
      <c r="C22" s="41"/>
      <c r="D22" s="254">
        <v>381</v>
      </c>
      <c r="E22" s="254">
        <v>478</v>
      </c>
      <c r="F22" s="254">
        <v>355</v>
      </c>
      <c r="G22" s="126">
        <v>367</v>
      </c>
    </row>
    <row r="23" spans="1:11">
      <c r="A23" s="17" t="s">
        <v>33</v>
      </c>
      <c r="B23" s="39" t="s">
        <v>8</v>
      </c>
      <c r="C23" s="41"/>
      <c r="D23" s="254">
        <v>5792</v>
      </c>
      <c r="E23" s="254">
        <v>6892</v>
      </c>
      <c r="F23" s="254">
        <v>6635</v>
      </c>
      <c r="G23" s="126">
        <v>7130</v>
      </c>
    </row>
    <row r="24" spans="1:11">
      <c r="A24" s="17" t="s">
        <v>148</v>
      </c>
      <c r="B24" s="39" t="s">
        <v>8</v>
      </c>
      <c r="C24" s="41"/>
      <c r="D24" s="254">
        <v>38</v>
      </c>
      <c r="E24" s="254">
        <v>39</v>
      </c>
      <c r="F24" s="254">
        <v>46</v>
      </c>
      <c r="G24" s="126">
        <v>52</v>
      </c>
    </row>
    <row r="25" spans="1:11">
      <c r="A25" s="17" t="s">
        <v>149</v>
      </c>
      <c r="B25" s="39" t="s">
        <v>8</v>
      </c>
      <c r="C25" s="41"/>
      <c r="D25" s="254">
        <v>35</v>
      </c>
      <c r="E25" s="254">
        <v>79</v>
      </c>
      <c r="F25" s="254">
        <v>59</v>
      </c>
      <c r="G25" s="126">
        <v>66</v>
      </c>
    </row>
    <row r="26" spans="1:11">
      <c r="A26" s="17" t="s">
        <v>157</v>
      </c>
      <c r="B26" s="39" t="s">
        <v>8</v>
      </c>
      <c r="C26" s="41"/>
      <c r="D26" s="254">
        <v>0</v>
      </c>
      <c r="E26" s="254">
        <v>0</v>
      </c>
      <c r="F26" s="254">
        <v>0</v>
      </c>
      <c r="G26" s="126">
        <v>0</v>
      </c>
      <c r="H26" s="138"/>
      <c r="I26" s="138"/>
      <c r="J26" s="138"/>
      <c r="K26" s="137"/>
    </row>
    <row r="27" spans="1:11">
      <c r="A27" s="17" t="s">
        <v>34</v>
      </c>
      <c r="B27" s="39" t="s">
        <v>8</v>
      </c>
      <c r="C27" s="41"/>
      <c r="D27" s="254">
        <v>120</v>
      </c>
      <c r="E27" s="254">
        <v>119</v>
      </c>
      <c r="F27" s="254">
        <v>113</v>
      </c>
      <c r="G27" s="126">
        <v>119</v>
      </c>
    </row>
    <row r="28" spans="1:11">
      <c r="A28" s="17" t="s">
        <v>35</v>
      </c>
      <c r="B28" s="39" t="s">
        <v>8</v>
      </c>
      <c r="C28" s="41"/>
      <c r="D28" s="254">
        <v>82</v>
      </c>
      <c r="E28" s="254">
        <v>124</v>
      </c>
      <c r="F28" s="254">
        <v>211</v>
      </c>
      <c r="G28" s="126">
        <v>195</v>
      </c>
    </row>
    <row r="29" spans="1:11">
      <c r="A29" s="17" t="s">
        <v>36</v>
      </c>
      <c r="B29" s="39" t="s">
        <v>8</v>
      </c>
      <c r="C29" s="41"/>
      <c r="D29" s="254">
        <v>101</v>
      </c>
      <c r="E29" s="254">
        <v>67</v>
      </c>
      <c r="F29" s="254">
        <v>90</v>
      </c>
      <c r="G29" s="126">
        <v>89</v>
      </c>
    </row>
    <row r="30" spans="1:11">
      <c r="A30" s="17" t="s">
        <v>37</v>
      </c>
      <c r="B30" s="39" t="s">
        <v>8</v>
      </c>
      <c r="C30" s="41"/>
      <c r="D30" s="254">
        <v>7941</v>
      </c>
      <c r="E30" s="254">
        <v>8716</v>
      </c>
      <c r="F30" s="254">
        <v>1330</v>
      </c>
      <c r="G30" s="126">
        <v>4661.5</v>
      </c>
    </row>
    <row r="31" spans="1:11">
      <c r="A31" s="17" t="s">
        <v>38</v>
      </c>
      <c r="B31" s="39" t="s">
        <v>8</v>
      </c>
      <c r="C31" s="41"/>
      <c r="D31" s="254">
        <v>128</v>
      </c>
      <c r="E31" s="254">
        <v>282</v>
      </c>
      <c r="F31" s="317">
        <v>418</v>
      </c>
      <c r="G31" s="126">
        <v>357</v>
      </c>
    </row>
    <row r="32" spans="1:11">
      <c r="A32" s="17" t="s">
        <v>39</v>
      </c>
      <c r="B32" s="39" t="s">
        <v>8</v>
      </c>
      <c r="C32" s="41"/>
      <c r="D32" s="254">
        <v>0</v>
      </c>
      <c r="E32" s="254">
        <v>0</v>
      </c>
      <c r="F32" s="254">
        <v>0</v>
      </c>
      <c r="G32" s="126">
        <v>0</v>
      </c>
    </row>
    <row r="33" spans="1:7" ht="13.5" thickBot="1">
      <c r="A33" s="20" t="s">
        <v>14</v>
      </c>
      <c r="B33" s="42" t="s">
        <v>8</v>
      </c>
      <c r="C33" s="43"/>
      <c r="D33" s="256">
        <v>0</v>
      </c>
      <c r="E33" s="256">
        <v>0</v>
      </c>
      <c r="F33" s="256">
        <v>0</v>
      </c>
      <c r="G33" s="128">
        <v>0</v>
      </c>
    </row>
    <row r="34" spans="1:7">
      <c r="A34" s="22"/>
      <c r="B34" s="46"/>
      <c r="C34" s="47"/>
      <c r="D34" s="24"/>
      <c r="E34" s="24"/>
      <c r="F34" s="45"/>
    </row>
    <row r="35" spans="1:7" s="16" customFormat="1">
      <c r="A35" s="103"/>
      <c r="B35" s="104"/>
      <c r="C35" s="112"/>
      <c r="D35" s="106"/>
      <c r="E35" s="106"/>
      <c r="F35" s="34"/>
    </row>
    <row r="36" spans="1:7">
      <c r="A36" s="22" t="s">
        <v>40</v>
      </c>
      <c r="B36" s="46"/>
      <c r="C36" s="47"/>
      <c r="D36" s="24"/>
      <c r="E36" s="24"/>
      <c r="F36" s="45"/>
    </row>
    <row r="37" spans="1:7">
      <c r="A37" s="22"/>
      <c r="B37" s="46"/>
      <c r="C37" s="47"/>
      <c r="D37" s="24"/>
      <c r="E37" s="24"/>
      <c r="F37" s="45"/>
    </row>
    <row r="38" spans="1:7">
      <c r="A38" s="35"/>
      <c r="B38" s="34"/>
      <c r="C38" s="48"/>
      <c r="D38" s="34"/>
      <c r="E38" s="34"/>
      <c r="F38" s="45"/>
    </row>
    <row r="39" spans="1:7">
      <c r="A39" s="16"/>
      <c r="B39" s="16"/>
      <c r="C39" s="36"/>
      <c r="D39" s="16"/>
      <c r="E39" s="16"/>
    </row>
    <row r="40" spans="1:7">
      <c r="A40" s="35"/>
      <c r="B40" s="16"/>
      <c r="C40" s="36"/>
      <c r="D40" s="16"/>
      <c r="E40" s="16"/>
    </row>
    <row r="41" spans="1:7">
      <c r="A41" s="16"/>
      <c r="B41" s="16"/>
      <c r="C41" s="36"/>
      <c r="D41" s="16"/>
      <c r="E41" s="16"/>
    </row>
    <row r="42" spans="1:7" hidden="1">
      <c r="A42" s="16"/>
      <c r="B42" s="16"/>
      <c r="C42" s="36"/>
      <c r="D42" s="16"/>
      <c r="E42" s="16"/>
    </row>
    <row r="43" spans="1:7">
      <c r="A43" s="16"/>
      <c r="B43" s="16"/>
      <c r="C43" s="36"/>
      <c r="D43" s="16"/>
      <c r="E43" s="16"/>
    </row>
    <row r="44" spans="1:7">
      <c r="A44" s="16"/>
      <c r="B44" s="16"/>
      <c r="C44" s="36"/>
      <c r="D44" s="16"/>
      <c r="E44" s="16"/>
    </row>
    <row r="45" spans="1:7">
      <c r="A45" s="16"/>
      <c r="B45" s="16"/>
      <c r="C45" s="36"/>
      <c r="D45" s="16"/>
      <c r="E45" s="16"/>
    </row>
    <row r="46" spans="1:7">
      <c r="A46" s="16"/>
      <c r="B46" s="16"/>
      <c r="C46" s="36"/>
      <c r="D46" s="16"/>
      <c r="E46" s="16"/>
    </row>
    <row r="47" spans="1:7">
      <c r="A47" s="16"/>
      <c r="B47" s="16"/>
      <c r="C47" s="36"/>
      <c r="D47" s="16"/>
      <c r="E47" s="16"/>
      <c r="F47" s="49"/>
    </row>
    <row r="48" spans="1:7">
      <c r="A48" s="16"/>
      <c r="B48" s="16"/>
      <c r="C48" s="36"/>
      <c r="D48" s="16"/>
      <c r="E48" s="16"/>
      <c r="F48" s="49"/>
    </row>
    <row r="49" spans="1:6">
      <c r="A49" s="16"/>
      <c r="B49" s="16"/>
      <c r="C49" s="36"/>
      <c r="D49" s="16"/>
      <c r="E49" s="16"/>
      <c r="F49" s="49"/>
    </row>
    <row r="50" spans="1:6">
      <c r="A50" s="16"/>
      <c r="B50" s="16"/>
      <c r="C50" s="36"/>
      <c r="D50" s="16"/>
      <c r="E50" s="16"/>
      <c r="F50" s="49"/>
    </row>
    <row r="51" spans="1:6">
      <c r="A51" s="16"/>
      <c r="B51" s="16"/>
      <c r="C51" s="36"/>
      <c r="D51" s="16"/>
      <c r="E51" s="16"/>
      <c r="F51" s="49"/>
    </row>
    <row r="52" spans="1:6">
      <c r="A52" s="16"/>
      <c r="B52" s="16"/>
      <c r="C52" s="36"/>
      <c r="D52" s="16"/>
      <c r="E52" s="16"/>
      <c r="F52" s="49"/>
    </row>
    <row r="53" spans="1:6">
      <c r="A53" s="16"/>
      <c r="B53" s="16"/>
      <c r="C53" s="36"/>
      <c r="D53" s="16"/>
      <c r="E53" s="16"/>
      <c r="F53" s="49"/>
    </row>
    <row r="54" spans="1:6">
      <c r="A54" s="16"/>
      <c r="B54" s="16"/>
      <c r="C54" s="36"/>
      <c r="D54" s="16"/>
      <c r="E54" s="16"/>
      <c r="F54" s="49"/>
    </row>
    <row r="55" spans="1:6">
      <c r="A55" s="16"/>
      <c r="B55" s="16"/>
      <c r="C55" s="36"/>
      <c r="D55" s="16"/>
      <c r="E55" s="16"/>
      <c r="F55" s="49"/>
    </row>
    <row r="56" spans="1:6">
      <c r="A56" s="16"/>
      <c r="B56" s="16"/>
      <c r="C56" s="36"/>
      <c r="D56" s="16"/>
      <c r="E56" s="16"/>
      <c r="F56" s="49"/>
    </row>
    <row r="57" spans="1:6">
      <c r="A57" s="16"/>
      <c r="B57" s="16"/>
      <c r="C57" s="36"/>
      <c r="D57" s="16"/>
      <c r="E57" s="16"/>
      <c r="F57" s="49"/>
    </row>
    <row r="58" spans="1:6">
      <c r="A58" s="16"/>
      <c r="B58" s="16"/>
      <c r="C58" s="36"/>
      <c r="D58" s="16"/>
      <c r="E58" s="16"/>
      <c r="F58" s="49"/>
    </row>
    <row r="59" spans="1:6">
      <c r="A59" s="16"/>
      <c r="B59" s="16"/>
      <c r="C59" s="36"/>
      <c r="D59" s="16"/>
      <c r="E59" s="16"/>
      <c r="F59" s="49"/>
    </row>
    <row r="60" spans="1:6">
      <c r="A60" s="16"/>
      <c r="B60" s="16"/>
      <c r="C60" s="36"/>
      <c r="D60" s="16"/>
      <c r="E60" s="16"/>
      <c r="F60" s="49"/>
    </row>
    <row r="61" spans="1:6">
      <c r="A61" s="16"/>
      <c r="B61" s="16"/>
      <c r="C61" s="36"/>
      <c r="D61" s="16"/>
      <c r="E61" s="16"/>
      <c r="F61" s="49"/>
    </row>
    <row r="62" spans="1:6">
      <c r="A62" s="16"/>
      <c r="B62" s="16"/>
      <c r="C62" s="36"/>
      <c r="D62" s="16"/>
      <c r="E62" s="16"/>
      <c r="F62" s="49"/>
    </row>
    <row r="63" spans="1:6">
      <c r="A63" s="16"/>
      <c r="B63" s="16"/>
      <c r="C63" s="36"/>
      <c r="D63" s="16"/>
      <c r="E63" s="16"/>
      <c r="F63" s="49"/>
    </row>
    <row r="64" spans="1:6">
      <c r="A64" s="16"/>
      <c r="B64" s="16"/>
      <c r="C64" s="36"/>
      <c r="D64" s="16"/>
      <c r="E64" s="16"/>
      <c r="F64" s="49"/>
    </row>
    <row r="65" spans="1:5">
      <c r="A65" s="16"/>
      <c r="B65" s="16"/>
      <c r="C65" s="36"/>
      <c r="D65" s="16"/>
      <c r="E65" s="16"/>
    </row>
    <row r="66" spans="1:5">
      <c r="A66" s="16"/>
      <c r="B66" s="16"/>
      <c r="C66" s="36"/>
      <c r="D66" s="16"/>
      <c r="E66" s="16"/>
    </row>
    <row r="67" spans="1:5">
      <c r="A67" s="16"/>
      <c r="B67" s="16"/>
      <c r="C67" s="36"/>
      <c r="D67" s="16"/>
      <c r="E67" s="16"/>
    </row>
    <row r="68" spans="1:5">
      <c r="A68" s="16"/>
      <c r="B68" s="16"/>
      <c r="C68" s="36"/>
      <c r="D68" s="16"/>
      <c r="E68" s="16"/>
    </row>
    <row r="69" spans="1:5">
      <c r="A69" s="16"/>
      <c r="B69" s="16"/>
      <c r="C69" s="36"/>
      <c r="D69" s="16"/>
      <c r="E69" s="16"/>
    </row>
    <row r="70" spans="1:5">
      <c r="A70" s="16"/>
      <c r="B70" s="16"/>
      <c r="C70" s="36"/>
      <c r="D70" s="16"/>
      <c r="E70" s="16"/>
    </row>
    <row r="71" spans="1:5">
      <c r="A71" s="16"/>
      <c r="B71" s="16"/>
      <c r="C71" s="36"/>
      <c r="D71" s="16"/>
      <c r="E71" s="16"/>
    </row>
    <row r="72" spans="1:5">
      <c r="A72" s="16"/>
      <c r="B72" s="16"/>
      <c r="C72" s="36"/>
      <c r="D72" s="16"/>
      <c r="E72" s="16"/>
    </row>
    <row r="73" spans="1:5">
      <c r="A73" s="16"/>
      <c r="B73" s="16"/>
      <c r="C73" s="36"/>
      <c r="D73" s="16"/>
      <c r="E73" s="16"/>
    </row>
    <row r="74" spans="1:5">
      <c r="A74" s="16"/>
      <c r="B74" s="16"/>
      <c r="C74" s="36"/>
      <c r="D74" s="16"/>
      <c r="E74" s="16"/>
    </row>
    <row r="75" spans="1:5">
      <c r="A75" s="16"/>
      <c r="B75" s="16"/>
      <c r="C75" s="36"/>
      <c r="D75" s="16"/>
      <c r="E75" s="16"/>
    </row>
    <row r="76" spans="1:5">
      <c r="A76" s="16"/>
      <c r="B76" s="16"/>
      <c r="C76" s="36"/>
      <c r="D76" s="16"/>
      <c r="E76" s="16"/>
    </row>
    <row r="77" spans="1:5">
      <c r="A77" s="16"/>
      <c r="B77" s="16"/>
      <c r="C77" s="36"/>
      <c r="D77" s="16"/>
      <c r="E77" s="16"/>
    </row>
    <row r="78" spans="1:5">
      <c r="A78" s="16"/>
      <c r="B78" s="16"/>
      <c r="C78" s="36"/>
      <c r="D78" s="16"/>
      <c r="E78" s="16"/>
    </row>
    <row r="79" spans="1:5">
      <c r="A79" s="16"/>
      <c r="B79" s="16"/>
      <c r="C79" s="36"/>
      <c r="D79" s="16"/>
      <c r="E79" s="16"/>
    </row>
    <row r="80" spans="1:5">
      <c r="A80" s="16"/>
      <c r="B80" s="16"/>
      <c r="C80" s="36"/>
      <c r="D80" s="16"/>
      <c r="E80" s="16"/>
    </row>
    <row r="81" spans="1:5">
      <c r="A81" s="16"/>
      <c r="B81" s="16"/>
      <c r="C81" s="36"/>
      <c r="D81" s="16"/>
      <c r="E81" s="16"/>
    </row>
    <row r="82" spans="1:5">
      <c r="A82" s="16"/>
      <c r="B82" s="16"/>
      <c r="C82" s="36"/>
      <c r="D82" s="16"/>
      <c r="E82" s="16"/>
    </row>
    <row r="83" spans="1:5">
      <c r="A83" s="16"/>
      <c r="B83" s="16"/>
      <c r="C83" s="36"/>
      <c r="D83" s="16"/>
      <c r="E83" s="16"/>
    </row>
    <row r="84" spans="1:5">
      <c r="A84" s="16"/>
      <c r="B84" s="16"/>
      <c r="C84" s="36"/>
      <c r="D84" s="16"/>
      <c r="E84" s="16"/>
    </row>
    <row r="85" spans="1:5">
      <c r="A85" s="16"/>
      <c r="B85" s="16"/>
      <c r="C85" s="36"/>
      <c r="D85" s="16"/>
      <c r="E85" s="16"/>
    </row>
    <row r="86" spans="1:5">
      <c r="A86" s="16"/>
      <c r="B86" s="16"/>
      <c r="C86" s="36"/>
      <c r="D86" s="16"/>
      <c r="E86" s="16"/>
    </row>
    <row r="87" spans="1:5">
      <c r="A87" s="16"/>
      <c r="B87" s="16"/>
      <c r="C87" s="36"/>
      <c r="D87" s="16"/>
      <c r="E87" s="16"/>
    </row>
    <row r="88" spans="1:5">
      <c r="A88" s="16"/>
      <c r="B88" s="16"/>
      <c r="C88" s="36"/>
      <c r="D88" s="16"/>
      <c r="E88" s="16"/>
    </row>
    <row r="89" spans="1:5">
      <c r="A89" s="16"/>
      <c r="B89" s="16"/>
      <c r="C89" s="36"/>
      <c r="D89" s="16"/>
      <c r="E89" s="16"/>
    </row>
    <row r="90" spans="1:5">
      <c r="A90" s="16"/>
      <c r="B90" s="16"/>
      <c r="C90" s="36"/>
      <c r="D90" s="16"/>
      <c r="E90" s="16"/>
    </row>
    <row r="91" spans="1:5">
      <c r="A91" s="16"/>
      <c r="B91" s="16"/>
      <c r="C91" s="36"/>
      <c r="D91" s="16"/>
      <c r="E91" s="16"/>
    </row>
    <row r="92" spans="1:5">
      <c r="A92" s="16"/>
      <c r="B92" s="16"/>
      <c r="C92" s="36"/>
      <c r="D92" s="16"/>
      <c r="E92" s="16"/>
    </row>
    <row r="93" spans="1:5">
      <c r="A93" s="16"/>
      <c r="B93" s="16"/>
      <c r="C93" s="36"/>
      <c r="D93" s="16"/>
      <c r="E93" s="16"/>
    </row>
    <row r="94" spans="1:5">
      <c r="A94" s="16"/>
      <c r="B94" s="16"/>
      <c r="C94" s="36"/>
      <c r="D94" s="16"/>
      <c r="E94" s="16"/>
    </row>
    <row r="95" spans="1:5">
      <c r="A95" s="16"/>
      <c r="B95" s="16"/>
      <c r="C95" s="36"/>
      <c r="D95" s="16"/>
      <c r="E95" s="16"/>
    </row>
    <row r="96" spans="1:5">
      <c r="A96" s="16"/>
      <c r="B96" s="16"/>
      <c r="C96" s="36"/>
      <c r="D96" s="16"/>
      <c r="E96" s="16"/>
    </row>
    <row r="97" spans="1:5">
      <c r="A97" s="16"/>
      <c r="B97" s="16"/>
      <c r="C97" s="36"/>
      <c r="D97" s="16"/>
      <c r="E97" s="16"/>
    </row>
    <row r="98" spans="1:5">
      <c r="A98" s="16"/>
      <c r="B98" s="16"/>
      <c r="C98" s="36"/>
      <c r="D98" s="16"/>
      <c r="E98" s="16"/>
    </row>
    <row r="99" spans="1:5">
      <c r="A99" s="16"/>
      <c r="B99" s="16"/>
      <c r="C99" s="36"/>
      <c r="D99" s="16"/>
      <c r="E99" s="16"/>
    </row>
    <row r="100" spans="1:5">
      <c r="A100" s="16"/>
      <c r="B100" s="16"/>
      <c r="C100" s="36"/>
      <c r="D100" s="16"/>
      <c r="E100" s="16"/>
    </row>
    <row r="101" spans="1:5">
      <c r="A101" s="16"/>
      <c r="B101" s="16"/>
      <c r="C101" s="36"/>
      <c r="D101" s="16"/>
      <c r="E101" s="16"/>
    </row>
    <row r="102" spans="1:5">
      <c r="A102" s="16"/>
      <c r="B102" s="16"/>
      <c r="C102" s="36"/>
      <c r="D102" s="16"/>
      <c r="E102" s="16"/>
    </row>
    <row r="103" spans="1:5">
      <c r="A103" s="16"/>
      <c r="B103" s="16"/>
      <c r="C103" s="36"/>
      <c r="D103" s="16"/>
      <c r="E103" s="16"/>
    </row>
    <row r="104" spans="1:5">
      <c r="A104" s="16"/>
      <c r="B104" s="16"/>
      <c r="C104" s="36"/>
      <c r="D104" s="16"/>
      <c r="E104" s="16"/>
    </row>
    <row r="105" spans="1:5">
      <c r="A105" s="16"/>
      <c r="B105" s="16"/>
      <c r="C105" s="36"/>
      <c r="D105" s="16"/>
      <c r="E105" s="16"/>
    </row>
    <row r="106" spans="1:5">
      <c r="A106" s="16"/>
      <c r="B106" s="16"/>
      <c r="C106" s="36"/>
      <c r="D106" s="16"/>
      <c r="E106" s="16"/>
    </row>
    <row r="107" spans="1:5">
      <c r="A107" s="16"/>
      <c r="B107" s="16"/>
      <c r="C107" s="36"/>
      <c r="D107" s="16"/>
      <c r="E107" s="16"/>
    </row>
    <row r="108" spans="1:5">
      <c r="A108" s="16"/>
      <c r="B108" s="16"/>
      <c r="C108" s="36"/>
      <c r="D108" s="16"/>
      <c r="E108" s="16"/>
    </row>
    <row r="109" spans="1:5">
      <c r="A109" s="16"/>
      <c r="B109" s="16"/>
      <c r="C109" s="36"/>
      <c r="D109" s="16"/>
      <c r="E109" s="16"/>
    </row>
    <row r="110" spans="1:5">
      <c r="A110" s="16"/>
      <c r="B110" s="16"/>
      <c r="C110" s="36"/>
      <c r="D110" s="16"/>
      <c r="E110" s="16"/>
    </row>
    <row r="111" spans="1:5">
      <c r="A111" s="16"/>
      <c r="B111" s="16"/>
      <c r="C111" s="36"/>
      <c r="D111" s="16"/>
      <c r="E111" s="16"/>
    </row>
    <row r="112" spans="1:5">
      <c r="A112" s="16"/>
      <c r="B112" s="16"/>
      <c r="C112" s="36"/>
      <c r="D112" s="16"/>
      <c r="E112" s="16"/>
    </row>
    <row r="113" spans="1:5">
      <c r="A113" s="16"/>
      <c r="B113" s="16"/>
      <c r="C113" s="36"/>
      <c r="D113" s="16"/>
      <c r="E113" s="16"/>
    </row>
    <row r="114" spans="1:5">
      <c r="A114" s="16"/>
      <c r="B114" s="16"/>
      <c r="C114" s="36"/>
      <c r="D114" s="16"/>
      <c r="E114" s="16"/>
    </row>
    <row r="115" spans="1:5">
      <c r="A115" s="16"/>
      <c r="B115" s="16"/>
      <c r="C115" s="36"/>
      <c r="D115" s="16"/>
      <c r="E115" s="16"/>
    </row>
    <row r="116" spans="1:5">
      <c r="A116" s="16"/>
      <c r="B116" s="16"/>
      <c r="C116" s="36"/>
      <c r="D116" s="16"/>
      <c r="E116" s="16"/>
    </row>
    <row r="117" spans="1:5">
      <c r="A117" s="16"/>
      <c r="B117" s="16"/>
      <c r="C117" s="36"/>
      <c r="D117" s="16"/>
      <c r="E117" s="16"/>
    </row>
    <row r="118" spans="1:5">
      <c r="A118" s="16"/>
      <c r="B118" s="16"/>
      <c r="C118" s="36"/>
      <c r="D118" s="16"/>
      <c r="E118" s="16"/>
    </row>
    <row r="119" spans="1:5">
      <c r="A119" s="16"/>
      <c r="B119" s="16"/>
      <c r="C119" s="36"/>
      <c r="D119" s="16"/>
      <c r="E119" s="16"/>
    </row>
    <row r="120" spans="1:5">
      <c r="A120" s="16"/>
      <c r="B120" s="16"/>
      <c r="C120" s="36"/>
      <c r="D120" s="16"/>
      <c r="E120" s="16"/>
    </row>
    <row r="121" spans="1:5">
      <c r="A121" s="16"/>
      <c r="B121" s="16"/>
      <c r="C121" s="36"/>
      <c r="D121" s="16"/>
      <c r="E121" s="16"/>
    </row>
    <row r="122" spans="1:5">
      <c r="A122" s="16"/>
      <c r="B122" s="16"/>
      <c r="C122" s="36"/>
      <c r="D122" s="16"/>
      <c r="E122" s="16"/>
    </row>
    <row r="123" spans="1:5">
      <c r="A123" s="16"/>
      <c r="B123" s="16"/>
      <c r="C123" s="36"/>
      <c r="D123" s="16"/>
      <c r="E123" s="16"/>
    </row>
    <row r="124" spans="1:5">
      <c r="A124" s="16"/>
      <c r="B124" s="16"/>
      <c r="C124" s="36"/>
      <c r="D124" s="16"/>
      <c r="E124" s="16"/>
    </row>
    <row r="125" spans="1:5">
      <c r="A125" s="16"/>
      <c r="B125" s="16"/>
      <c r="C125" s="36"/>
      <c r="D125" s="16"/>
      <c r="E125" s="16"/>
    </row>
    <row r="126" spans="1:5">
      <c r="A126" s="16"/>
      <c r="B126" s="16"/>
      <c r="C126" s="36"/>
      <c r="D126" s="16"/>
      <c r="E126" s="16"/>
    </row>
    <row r="127" spans="1:5">
      <c r="A127" s="16"/>
      <c r="B127" s="16"/>
      <c r="C127" s="36"/>
      <c r="D127" s="16"/>
      <c r="E127" s="16"/>
    </row>
    <row r="128" spans="1:5">
      <c r="A128" s="16"/>
      <c r="B128" s="16"/>
      <c r="C128" s="36"/>
      <c r="D128" s="16"/>
      <c r="E128" s="16"/>
    </row>
    <row r="129" spans="1:5">
      <c r="A129" s="16"/>
      <c r="B129" s="16"/>
      <c r="C129" s="36"/>
      <c r="D129" s="16"/>
      <c r="E129" s="16"/>
    </row>
    <row r="130" spans="1:5">
      <c r="A130" s="16"/>
      <c r="B130" s="16"/>
      <c r="C130" s="36"/>
      <c r="D130" s="16"/>
      <c r="E130" s="16"/>
    </row>
    <row r="131" spans="1:5">
      <c r="A131" s="16"/>
      <c r="B131" s="16"/>
      <c r="C131" s="36"/>
      <c r="D131" s="16"/>
      <c r="E131" s="16"/>
    </row>
    <row r="132" spans="1:5">
      <c r="A132" s="16"/>
      <c r="B132" s="16"/>
      <c r="C132" s="36"/>
      <c r="D132" s="16"/>
      <c r="E132" s="16"/>
    </row>
    <row r="133" spans="1:5">
      <c r="A133" s="16"/>
      <c r="B133" s="16"/>
      <c r="C133" s="36"/>
      <c r="D133" s="16"/>
      <c r="E133" s="16"/>
    </row>
    <row r="134" spans="1:5">
      <c r="A134" s="16"/>
      <c r="B134" s="16"/>
      <c r="C134" s="36"/>
      <c r="D134" s="16"/>
      <c r="E134" s="16"/>
    </row>
    <row r="135" spans="1:5">
      <c r="A135" s="16"/>
      <c r="B135" s="16"/>
      <c r="C135" s="36"/>
      <c r="D135" s="16"/>
      <c r="E135" s="16"/>
    </row>
    <row r="136" spans="1:5">
      <c r="A136" s="16"/>
      <c r="B136" s="16"/>
      <c r="C136" s="36"/>
      <c r="D136" s="16"/>
      <c r="E136" s="16"/>
    </row>
    <row r="137" spans="1:5">
      <c r="A137" s="16"/>
      <c r="B137" s="16"/>
      <c r="C137" s="36"/>
      <c r="D137" s="16"/>
      <c r="E137" s="16"/>
    </row>
    <row r="138" spans="1:5">
      <c r="A138" s="16"/>
      <c r="B138" s="16"/>
      <c r="C138" s="36"/>
      <c r="D138" s="16"/>
      <c r="E138" s="16"/>
    </row>
    <row r="139" spans="1:5">
      <c r="A139" s="16"/>
      <c r="B139" s="16"/>
      <c r="C139" s="36"/>
      <c r="D139" s="16"/>
      <c r="E139" s="16"/>
    </row>
    <row r="140" spans="1:5">
      <c r="A140" s="16"/>
      <c r="B140" s="16"/>
      <c r="C140" s="36"/>
      <c r="D140" s="16"/>
      <c r="E140" s="16"/>
    </row>
    <row r="141" spans="1:5">
      <c r="A141" s="16"/>
      <c r="B141" s="16"/>
      <c r="C141" s="36"/>
      <c r="D141" s="16"/>
      <c r="E141" s="16"/>
    </row>
    <row r="142" spans="1:5">
      <c r="A142" s="16"/>
      <c r="B142" s="16"/>
      <c r="C142" s="36"/>
      <c r="D142" s="16"/>
      <c r="E142" s="16"/>
    </row>
  </sheetData>
  <mergeCells count="10">
    <mergeCell ref="G10:G12"/>
    <mergeCell ref="D9:G9"/>
    <mergeCell ref="D8:G8"/>
    <mergeCell ref="A13:G13"/>
    <mergeCell ref="F10:F12"/>
    <mergeCell ref="E10:E12"/>
    <mergeCell ref="A8:A12"/>
    <mergeCell ref="B8:B12"/>
    <mergeCell ref="C8:C12"/>
    <mergeCell ref="D10:D12"/>
  </mergeCells>
  <phoneticPr fontId="0" type="noConversion"/>
  <pageMargins left="0.59055118110236227" right="0.19685039370078741" top="0.86614173228346458" bottom="4.1732283464566935" header="0" footer="3.4645669291338583"/>
  <pageSetup paperSize="9" scale="75" orientation="portrait" r:id="rId1"/>
  <headerFooter alignWithMargins="0">
    <oddFooter>&amp;LDivisión Economía
C.P.N. EUGENIA BANINI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Q64"/>
  <sheetViews>
    <sheetView topLeftCell="B1" zoomScale="90" zoomScaleNormal="90" workbookViewId="0">
      <selection activeCell="J5" sqref="J5:P24"/>
    </sheetView>
  </sheetViews>
  <sheetFormatPr baseColWidth="10" defaultRowHeight="12.75"/>
  <cols>
    <col min="1" max="1" width="58.7109375" customWidth="1"/>
    <col min="2" max="2" width="9.85546875" customWidth="1"/>
    <col min="3" max="3" width="10.85546875" customWidth="1"/>
    <col min="4" max="4" width="10.7109375" customWidth="1"/>
    <col min="5" max="5" width="11.7109375" customWidth="1"/>
    <col min="6" max="6" width="11.5703125" customWidth="1"/>
    <col min="7" max="7" width="11.140625" customWidth="1"/>
    <col min="9" max="9" width="2.28515625" customWidth="1"/>
    <col min="10" max="10" width="38.7109375" customWidth="1"/>
    <col min="14" max="14" width="12.7109375" customWidth="1"/>
    <col min="15" max="15" width="12" customWidth="1"/>
  </cols>
  <sheetData>
    <row r="1" spans="1:17" ht="18.75">
      <c r="A1" s="1" t="s">
        <v>193</v>
      </c>
      <c r="B1" s="2"/>
      <c r="C1" s="2"/>
      <c r="D1" s="2"/>
      <c r="E1" s="36"/>
      <c r="F1" s="36"/>
      <c r="G1" s="36"/>
      <c r="H1" s="156"/>
      <c r="I1" s="10"/>
      <c r="J1" s="10"/>
      <c r="K1" s="5"/>
      <c r="L1" s="5"/>
      <c r="M1" s="5"/>
      <c r="N1" s="5"/>
      <c r="O1" s="6"/>
      <c r="P1" s="7"/>
      <c r="Q1" s="8"/>
    </row>
    <row r="2" spans="1:17" ht="18.75">
      <c r="A2" s="1"/>
      <c r="B2" s="9"/>
      <c r="C2" s="9"/>
      <c r="D2" s="9"/>
      <c r="E2" s="9"/>
      <c r="F2" s="9"/>
      <c r="G2" s="9"/>
      <c r="H2" s="157"/>
      <c r="I2" s="10"/>
      <c r="J2" s="10"/>
      <c r="K2" s="10"/>
      <c r="L2" s="10"/>
      <c r="M2" s="10"/>
      <c r="N2" s="10"/>
      <c r="O2" s="10"/>
      <c r="P2" s="11"/>
      <c r="Q2" s="11"/>
    </row>
    <row r="3" spans="1:17" ht="18.75" customHeight="1">
      <c r="A3" s="12" t="s">
        <v>22</v>
      </c>
      <c r="B3" s="9"/>
      <c r="C3" s="9"/>
      <c r="D3" s="9"/>
      <c r="E3" s="9"/>
      <c r="F3" s="9"/>
      <c r="G3" s="9"/>
      <c r="H3" s="157"/>
      <c r="I3" s="10"/>
      <c r="J3" s="10"/>
      <c r="K3" s="10"/>
      <c r="L3" s="10"/>
      <c r="M3" s="10"/>
      <c r="N3" s="10"/>
      <c r="O3" s="10"/>
      <c r="P3" s="11"/>
      <c r="Q3" s="11"/>
    </row>
    <row r="4" spans="1:17" ht="18.75">
      <c r="A4" s="12"/>
      <c r="B4" s="9"/>
      <c r="C4" s="9"/>
      <c r="D4" s="9"/>
      <c r="E4" s="9"/>
      <c r="F4" s="9"/>
      <c r="G4" s="9"/>
      <c r="H4" s="157"/>
      <c r="I4" s="10"/>
      <c r="J4" s="10"/>
      <c r="K4" s="10"/>
      <c r="L4" s="10"/>
      <c r="M4" s="10"/>
      <c r="N4" s="10"/>
      <c r="O4" s="10"/>
      <c r="P4" s="11"/>
      <c r="Q4" s="11"/>
    </row>
    <row r="5" spans="1:17" ht="18.75">
      <c r="A5" s="12" t="s">
        <v>1</v>
      </c>
      <c r="B5" s="9"/>
      <c r="C5" s="9"/>
      <c r="D5" s="9"/>
      <c r="E5" s="9"/>
      <c r="F5" s="9"/>
      <c r="G5" s="9"/>
      <c r="H5" s="157"/>
      <c r="I5" s="10"/>
      <c r="J5" s="1" t="s">
        <v>193</v>
      </c>
      <c r="K5" s="2"/>
      <c r="L5" s="2"/>
      <c r="M5" s="2"/>
      <c r="N5" s="10"/>
      <c r="O5" s="10"/>
      <c r="P5" s="11"/>
      <c r="Q5" s="11"/>
    </row>
    <row r="6" spans="1:17" ht="18.75">
      <c r="A6" s="12"/>
      <c r="B6" s="9"/>
      <c r="C6" s="9"/>
      <c r="D6" s="9"/>
      <c r="E6" s="9"/>
      <c r="F6" s="9"/>
      <c r="G6" s="9"/>
      <c r="H6" s="157"/>
      <c r="I6" s="10"/>
      <c r="J6" s="1"/>
      <c r="K6" s="9"/>
      <c r="L6" s="9"/>
      <c r="M6" s="9"/>
      <c r="N6" s="10"/>
      <c r="O6" s="10"/>
      <c r="P6" s="11"/>
      <c r="Q6" s="11"/>
    </row>
    <row r="7" spans="1:17" ht="16.5" thickBot="1">
      <c r="A7" s="14"/>
      <c r="B7" s="14"/>
      <c r="C7" s="14"/>
      <c r="D7" s="14"/>
      <c r="E7" s="14"/>
      <c r="F7" s="14"/>
      <c r="G7" s="14"/>
      <c r="H7" s="15"/>
      <c r="I7" s="15"/>
      <c r="J7" s="12" t="s">
        <v>22</v>
      </c>
      <c r="K7" s="9"/>
      <c r="L7" s="9"/>
      <c r="M7" s="9"/>
      <c r="N7" s="15"/>
      <c r="O7" s="15"/>
      <c r="P7" s="15"/>
      <c r="Q7" s="15"/>
    </row>
    <row r="8" spans="1:17" ht="13.5" customHeight="1">
      <c r="A8" s="331" t="s">
        <v>2</v>
      </c>
      <c r="B8" s="333" t="s">
        <v>3</v>
      </c>
      <c r="C8" s="333" t="s">
        <v>4</v>
      </c>
      <c r="D8" s="339" t="s">
        <v>162</v>
      </c>
      <c r="E8" s="340"/>
      <c r="F8" s="340"/>
      <c r="G8" s="341"/>
      <c r="H8" s="45"/>
    </row>
    <row r="9" spans="1:17" ht="12.75" customHeight="1">
      <c r="A9" s="332"/>
      <c r="B9" s="334"/>
      <c r="C9" s="334"/>
      <c r="D9" s="336">
        <v>2018</v>
      </c>
      <c r="E9" s="337"/>
      <c r="F9" s="337"/>
      <c r="G9" s="338"/>
      <c r="H9" s="45"/>
    </row>
    <row r="10" spans="1:17" ht="13.9" customHeight="1">
      <c r="A10" s="332"/>
      <c r="B10" s="334"/>
      <c r="C10" s="334"/>
      <c r="D10" s="342" t="s">
        <v>140</v>
      </c>
      <c r="E10" s="342" t="s">
        <v>153</v>
      </c>
      <c r="F10" s="342" t="s">
        <v>155</v>
      </c>
      <c r="G10" s="335" t="s">
        <v>160</v>
      </c>
      <c r="H10" s="45"/>
      <c r="J10" s="12" t="s">
        <v>1</v>
      </c>
      <c r="K10" s="9"/>
      <c r="L10" s="9"/>
      <c r="M10" s="9"/>
      <c r="N10" s="9"/>
      <c r="O10" s="9"/>
    </row>
    <row r="11" spans="1:17" ht="12.75" customHeight="1">
      <c r="A11" s="332"/>
      <c r="B11" s="334"/>
      <c r="C11" s="334"/>
      <c r="D11" s="342"/>
      <c r="E11" s="342"/>
      <c r="F11" s="342"/>
      <c r="G11" s="335"/>
      <c r="H11" s="45"/>
      <c r="J11" s="12"/>
      <c r="K11" s="9"/>
      <c r="L11" s="9"/>
      <c r="M11" s="9"/>
      <c r="N11" s="9"/>
      <c r="O11" s="9"/>
    </row>
    <row r="12" spans="1:17" ht="13.5" customHeight="1" thickBot="1">
      <c r="A12" s="332"/>
      <c r="B12" s="334"/>
      <c r="C12" s="334"/>
      <c r="D12" s="342"/>
      <c r="E12" s="342"/>
      <c r="F12" s="342"/>
      <c r="G12" s="335"/>
      <c r="H12" s="45"/>
      <c r="J12" s="14"/>
      <c r="K12" s="14"/>
      <c r="L12" s="14"/>
      <c r="M12" s="14"/>
      <c r="N12" s="14"/>
      <c r="O12" s="14"/>
    </row>
    <row r="13" spans="1:17">
      <c r="A13" s="358" t="s">
        <v>41</v>
      </c>
      <c r="B13" s="359"/>
      <c r="C13" s="359"/>
      <c r="D13" s="359"/>
      <c r="E13" s="359"/>
      <c r="F13" s="359"/>
      <c r="G13" s="360"/>
      <c r="H13" s="45"/>
      <c r="J13" s="331" t="s">
        <v>2</v>
      </c>
      <c r="K13" s="333" t="s">
        <v>3</v>
      </c>
      <c r="L13" s="333" t="s">
        <v>4</v>
      </c>
      <c r="M13" s="347" t="s">
        <v>162</v>
      </c>
      <c r="N13" s="348"/>
      <c r="O13" s="348"/>
      <c r="P13" s="349"/>
    </row>
    <row r="14" spans="1:17">
      <c r="A14" s="361" t="s">
        <v>42</v>
      </c>
      <c r="B14" s="362"/>
      <c r="C14" s="362"/>
      <c r="D14" s="362"/>
      <c r="E14" s="362"/>
      <c r="F14" s="362"/>
      <c r="G14" s="363"/>
      <c r="H14" s="45"/>
      <c r="J14" s="332"/>
      <c r="K14" s="334"/>
      <c r="L14" s="334"/>
      <c r="M14" s="344">
        <v>2018</v>
      </c>
      <c r="N14" s="345"/>
      <c r="O14" s="345"/>
      <c r="P14" s="346"/>
    </row>
    <row r="15" spans="1:17" ht="12.75" customHeight="1">
      <c r="A15" s="51" t="s">
        <v>43</v>
      </c>
      <c r="B15" s="52" t="s">
        <v>8</v>
      </c>
      <c r="C15" s="113" t="s">
        <v>44</v>
      </c>
      <c r="D15" s="261">
        <v>502</v>
      </c>
      <c r="E15" s="261">
        <v>404</v>
      </c>
      <c r="F15" s="261">
        <f>+(+D15+E15)/2</f>
        <v>453</v>
      </c>
      <c r="G15" s="305">
        <f>(+E15+F15)/2</f>
        <v>428.5</v>
      </c>
      <c r="H15" s="143"/>
      <c r="J15" s="332"/>
      <c r="K15" s="334"/>
      <c r="L15" s="334"/>
      <c r="M15" s="342" t="s">
        <v>140</v>
      </c>
      <c r="N15" s="342" t="s">
        <v>153</v>
      </c>
      <c r="O15" s="342" t="s">
        <v>155</v>
      </c>
      <c r="P15" s="335" t="s">
        <v>160</v>
      </c>
    </row>
    <row r="16" spans="1:17">
      <c r="A16" s="53" t="s">
        <v>45</v>
      </c>
      <c r="B16" s="40" t="s">
        <v>8</v>
      </c>
      <c r="C16" s="59" t="s">
        <v>44</v>
      </c>
      <c r="D16" s="254">
        <v>99</v>
      </c>
      <c r="E16" s="254">
        <v>120</v>
      </c>
      <c r="F16" s="261">
        <f t="shared" ref="F16:F17" si="0">+(+D16+E16)/2</f>
        <v>109.5</v>
      </c>
      <c r="G16" s="305">
        <f t="shared" ref="G16:G17" si="1">(+E16+F16)/2</f>
        <v>114.75</v>
      </c>
      <c r="H16" s="45"/>
      <c r="J16" s="332"/>
      <c r="K16" s="334"/>
      <c r="L16" s="334"/>
      <c r="M16" s="342"/>
      <c r="N16" s="342"/>
      <c r="O16" s="342"/>
      <c r="P16" s="335"/>
    </row>
    <row r="17" spans="1:16">
      <c r="A17" s="53" t="s">
        <v>163</v>
      </c>
      <c r="B17" s="40" t="s">
        <v>8</v>
      </c>
      <c r="C17" s="59" t="s">
        <v>44</v>
      </c>
      <c r="D17" s="262">
        <v>164</v>
      </c>
      <c r="E17" s="262">
        <v>138</v>
      </c>
      <c r="F17" s="261">
        <f t="shared" si="0"/>
        <v>151</v>
      </c>
      <c r="G17" s="305">
        <f t="shared" si="1"/>
        <v>144.5</v>
      </c>
      <c r="H17" s="45"/>
      <c r="J17" s="332"/>
      <c r="K17" s="334"/>
      <c r="L17" s="334"/>
      <c r="M17" s="342"/>
      <c r="N17" s="342"/>
      <c r="O17" s="342"/>
      <c r="P17" s="335"/>
    </row>
    <row r="18" spans="1:16">
      <c r="A18" s="361" t="s">
        <v>46</v>
      </c>
      <c r="B18" s="362"/>
      <c r="C18" s="362"/>
      <c r="D18" s="362"/>
      <c r="E18" s="362"/>
      <c r="F18" s="362"/>
      <c r="G18" s="363"/>
      <c r="H18" s="45"/>
      <c r="J18" s="163" t="s">
        <v>41</v>
      </c>
      <c r="K18" s="164"/>
      <c r="L18" s="164"/>
      <c r="M18" s="164"/>
      <c r="N18" s="164"/>
      <c r="O18" s="164"/>
      <c r="P18" s="170"/>
    </row>
    <row r="19" spans="1:16">
      <c r="A19" s="53" t="s">
        <v>47</v>
      </c>
      <c r="B19" s="40" t="s">
        <v>8</v>
      </c>
      <c r="C19" s="59" t="s">
        <v>48</v>
      </c>
      <c r="D19" s="254">
        <v>254</v>
      </c>
      <c r="E19" s="254">
        <v>331</v>
      </c>
      <c r="F19" s="261">
        <f t="shared" ref="F19:F26" si="2">+(+D19+E19)/2</f>
        <v>292.5</v>
      </c>
      <c r="G19" s="305">
        <f t="shared" ref="G19:G26" si="3">(+E19+F19)/2</f>
        <v>311.75</v>
      </c>
      <c r="H19" s="143"/>
      <c r="J19" s="165" t="s">
        <v>52</v>
      </c>
      <c r="K19" s="166"/>
      <c r="L19" s="166"/>
      <c r="M19" s="166"/>
      <c r="N19" s="166"/>
      <c r="O19" s="166"/>
      <c r="P19" s="171"/>
    </row>
    <row r="20" spans="1:16" ht="25.5">
      <c r="A20" s="53" t="s">
        <v>180</v>
      </c>
      <c r="B20" s="40" t="s">
        <v>8</v>
      </c>
      <c r="C20" s="59" t="s">
        <v>49</v>
      </c>
      <c r="D20" s="254">
        <v>5</v>
      </c>
      <c r="E20" s="254">
        <v>10</v>
      </c>
      <c r="F20" s="261">
        <f t="shared" si="2"/>
        <v>7.5</v>
      </c>
      <c r="G20" s="305">
        <f t="shared" si="3"/>
        <v>8.75</v>
      </c>
      <c r="H20" s="45"/>
      <c r="J20" s="54" t="s">
        <v>53</v>
      </c>
      <c r="K20" s="40" t="s">
        <v>8</v>
      </c>
      <c r="L20" s="59" t="s">
        <v>48</v>
      </c>
      <c r="M20" s="254">
        <v>49700</v>
      </c>
      <c r="N20" s="254">
        <v>49700</v>
      </c>
      <c r="O20" s="254">
        <v>48500</v>
      </c>
      <c r="P20" s="126">
        <v>510905</v>
      </c>
    </row>
    <row r="21" spans="1:16" ht="13.5" thickBot="1">
      <c r="A21" s="53" t="s">
        <v>167</v>
      </c>
      <c r="B21" s="40" t="s">
        <v>8</v>
      </c>
      <c r="C21" s="59" t="s">
        <v>49</v>
      </c>
      <c r="D21" s="313">
        <v>101</v>
      </c>
      <c r="E21" s="254">
        <v>106</v>
      </c>
      <c r="F21" s="261">
        <f t="shared" si="2"/>
        <v>103.5</v>
      </c>
      <c r="G21" s="305">
        <f t="shared" si="3"/>
        <v>104.75</v>
      </c>
      <c r="H21" s="45"/>
      <c r="J21" s="57" t="s">
        <v>54</v>
      </c>
      <c r="K21" s="44" t="s">
        <v>8</v>
      </c>
      <c r="L21" s="114" t="s">
        <v>48</v>
      </c>
      <c r="M21" s="256">
        <v>1235</v>
      </c>
      <c r="N21" s="256">
        <v>1235</v>
      </c>
      <c r="O21" s="256">
        <v>1300</v>
      </c>
      <c r="P21" s="128">
        <v>3821</v>
      </c>
    </row>
    <row r="22" spans="1:16">
      <c r="A22" s="53" t="s">
        <v>168</v>
      </c>
      <c r="B22" s="40" t="s">
        <v>8</v>
      </c>
      <c r="C22" s="59" t="s">
        <v>49</v>
      </c>
      <c r="D22" s="254">
        <v>0</v>
      </c>
      <c r="E22" s="263">
        <v>0</v>
      </c>
      <c r="F22" s="261">
        <f t="shared" si="2"/>
        <v>0</v>
      </c>
      <c r="G22" s="305">
        <f t="shared" si="3"/>
        <v>0</v>
      </c>
      <c r="H22" s="45"/>
      <c r="J22" s="24"/>
      <c r="K22" s="24"/>
      <c r="L22" s="210"/>
      <c r="M22" s="211"/>
      <c r="N22" s="212"/>
      <c r="O22" s="211"/>
      <c r="P22" s="213"/>
    </row>
    <row r="23" spans="1:16">
      <c r="A23" s="53" t="s">
        <v>172</v>
      </c>
      <c r="B23" s="40" t="s">
        <v>8</v>
      </c>
      <c r="C23" s="59" t="s">
        <v>49</v>
      </c>
      <c r="D23" s="254">
        <v>49</v>
      </c>
      <c r="E23" s="254">
        <v>87</v>
      </c>
      <c r="F23" s="261">
        <f t="shared" si="2"/>
        <v>68</v>
      </c>
      <c r="G23" s="305">
        <f t="shared" si="3"/>
        <v>77.5</v>
      </c>
      <c r="H23" s="45"/>
    </row>
    <row r="24" spans="1:16">
      <c r="A24" s="53" t="s">
        <v>50</v>
      </c>
      <c r="B24" s="40" t="s">
        <v>8</v>
      </c>
      <c r="C24" s="59" t="s">
        <v>49</v>
      </c>
      <c r="D24" s="254">
        <v>132</v>
      </c>
      <c r="E24" s="254">
        <v>76</v>
      </c>
      <c r="F24" s="261">
        <f t="shared" si="2"/>
        <v>104</v>
      </c>
      <c r="G24" s="305">
        <f t="shared" si="3"/>
        <v>90</v>
      </c>
      <c r="H24" s="45"/>
      <c r="J24" s="14" t="s">
        <v>60</v>
      </c>
      <c r="K24" s="34"/>
      <c r="L24" s="34"/>
    </row>
    <row r="25" spans="1:16">
      <c r="A25" s="53" t="s">
        <v>51</v>
      </c>
      <c r="B25" s="40" t="s">
        <v>8</v>
      </c>
      <c r="C25" s="59" t="s">
        <v>49</v>
      </c>
      <c r="D25" s="254">
        <v>140</v>
      </c>
      <c r="E25" s="254">
        <v>73</v>
      </c>
      <c r="F25" s="261">
        <f t="shared" si="2"/>
        <v>106.5</v>
      </c>
      <c r="G25" s="305">
        <f t="shared" si="3"/>
        <v>89.75</v>
      </c>
      <c r="H25" s="45"/>
    </row>
    <row r="26" spans="1:16">
      <c r="A26" s="53" t="s">
        <v>150</v>
      </c>
      <c r="B26" s="40" t="s">
        <v>8</v>
      </c>
      <c r="C26" s="59" t="s">
        <v>49</v>
      </c>
      <c r="D26" s="263">
        <v>1583</v>
      </c>
      <c r="E26" s="263">
        <v>1345</v>
      </c>
      <c r="F26" s="261">
        <f t="shared" si="2"/>
        <v>1464</v>
      </c>
      <c r="G26" s="305">
        <f t="shared" si="3"/>
        <v>1404.5</v>
      </c>
      <c r="H26" s="45"/>
    </row>
    <row r="27" spans="1:16" hidden="1">
      <c r="A27" s="361" t="s">
        <v>52</v>
      </c>
      <c r="B27" s="362"/>
      <c r="C27" s="362"/>
      <c r="D27" s="362"/>
      <c r="E27" s="362"/>
      <c r="F27" s="362"/>
      <c r="G27" s="363"/>
      <c r="H27" s="45"/>
    </row>
    <row r="28" spans="1:16" ht="26.25" hidden="1" customHeight="1">
      <c r="A28" s="54" t="s">
        <v>53</v>
      </c>
      <c r="B28" s="40" t="s">
        <v>8</v>
      </c>
      <c r="C28" s="59" t="s">
        <v>48</v>
      </c>
      <c r="D28" s="149"/>
      <c r="E28" s="151"/>
      <c r="F28" s="149"/>
      <c r="G28" s="126"/>
      <c r="H28" s="45"/>
    </row>
    <row r="29" spans="1:16" hidden="1">
      <c r="A29" s="122" t="s">
        <v>54</v>
      </c>
      <c r="B29" s="123" t="s">
        <v>8</v>
      </c>
      <c r="C29" s="124" t="s">
        <v>48</v>
      </c>
      <c r="D29" s="150"/>
      <c r="E29" s="152"/>
      <c r="F29" s="150"/>
      <c r="G29" s="127"/>
      <c r="H29" s="45"/>
    </row>
    <row r="30" spans="1:16" hidden="1">
      <c r="A30" s="361" t="s">
        <v>55</v>
      </c>
      <c r="B30" s="362"/>
      <c r="C30" s="362"/>
      <c r="D30" s="362"/>
      <c r="E30" s="362"/>
      <c r="F30" s="362"/>
      <c r="G30" s="363"/>
      <c r="H30" s="45"/>
    </row>
    <row r="31" spans="1:16" hidden="1">
      <c r="A31" s="167" t="s">
        <v>14</v>
      </c>
      <c r="B31" s="168"/>
      <c r="C31" s="168"/>
      <c r="D31" s="168"/>
      <c r="E31" s="168"/>
      <c r="F31" s="169"/>
      <c r="G31" s="172"/>
      <c r="H31" s="45"/>
    </row>
    <row r="32" spans="1:16" hidden="1">
      <c r="A32" s="53" t="s">
        <v>56</v>
      </c>
      <c r="B32" s="40" t="s">
        <v>8</v>
      </c>
      <c r="C32" s="59" t="s">
        <v>49</v>
      </c>
      <c r="D32" s="130"/>
      <c r="E32" s="147"/>
      <c r="F32" s="149"/>
      <c r="G32" s="126"/>
      <c r="H32" s="45"/>
    </row>
    <row r="33" spans="1:8" hidden="1">
      <c r="A33" s="53" t="s">
        <v>57</v>
      </c>
      <c r="B33" s="40" t="s">
        <v>8</v>
      </c>
      <c r="C33" s="59" t="s">
        <v>49</v>
      </c>
      <c r="D33" s="149"/>
      <c r="E33" s="151"/>
      <c r="F33" s="149"/>
      <c r="G33" s="126"/>
      <c r="H33" s="45"/>
    </row>
    <row r="34" spans="1:8" hidden="1">
      <c r="A34" s="53" t="s">
        <v>58</v>
      </c>
      <c r="B34" s="40" t="s">
        <v>8</v>
      </c>
      <c r="C34" s="59" t="s">
        <v>49</v>
      </c>
      <c r="D34" s="149"/>
      <c r="E34" s="151"/>
      <c r="F34" s="149"/>
      <c r="G34" s="126"/>
      <c r="H34" s="45"/>
    </row>
    <row r="35" spans="1:8" hidden="1">
      <c r="A35" s="53" t="s">
        <v>59</v>
      </c>
      <c r="B35" s="40" t="s">
        <v>8</v>
      </c>
      <c r="C35" s="59" t="s">
        <v>49</v>
      </c>
      <c r="D35" s="149"/>
      <c r="E35" s="151"/>
      <c r="F35" s="149"/>
      <c r="G35" s="126"/>
      <c r="H35" s="45"/>
    </row>
    <row r="36" spans="1:8" hidden="1">
      <c r="A36" s="53" t="s">
        <v>154</v>
      </c>
      <c r="B36" s="40" t="s">
        <v>8</v>
      </c>
      <c r="C36" s="59" t="s">
        <v>49</v>
      </c>
      <c r="D36" s="149"/>
      <c r="E36" s="151"/>
      <c r="F36" s="149"/>
      <c r="G36" s="126"/>
      <c r="H36" s="45"/>
    </row>
    <row r="37" spans="1:8" ht="13.5" hidden="1" thickBot="1">
      <c r="A37" s="57"/>
      <c r="B37" s="44"/>
      <c r="C37" s="114"/>
      <c r="D37" s="148" t="s">
        <v>112</v>
      </c>
      <c r="E37" s="153"/>
      <c r="F37" s="148"/>
      <c r="G37" s="128"/>
      <c r="H37" s="45"/>
    </row>
    <row r="38" spans="1:8">
      <c r="A38" s="24"/>
      <c r="B38" s="24"/>
      <c r="C38" s="24"/>
      <c r="D38" s="24"/>
      <c r="E38" s="24"/>
      <c r="F38" s="24"/>
      <c r="G38" s="24"/>
      <c r="H38" s="34"/>
    </row>
    <row r="39" spans="1:8">
      <c r="A39" s="14" t="s">
        <v>60</v>
      </c>
      <c r="B39" s="34"/>
      <c r="C39" s="34"/>
      <c r="D39" s="16"/>
      <c r="E39" s="16"/>
      <c r="F39" s="16"/>
      <c r="G39" s="16"/>
      <c r="H39" s="45"/>
    </row>
    <row r="40" spans="1:8">
      <c r="A40" s="22"/>
      <c r="B40" s="16"/>
      <c r="C40" s="16"/>
      <c r="D40" s="16"/>
      <c r="E40" s="16"/>
      <c r="F40" s="16"/>
      <c r="G40" s="16"/>
      <c r="H40" s="45"/>
    </row>
    <row r="41" spans="1:8">
      <c r="A41" s="16"/>
      <c r="B41" s="16"/>
      <c r="C41" s="16"/>
      <c r="D41" s="16"/>
      <c r="E41" s="16"/>
      <c r="F41" s="16"/>
      <c r="G41" s="16"/>
      <c r="H41" s="45"/>
    </row>
    <row r="42" spans="1:8">
      <c r="A42" s="16"/>
      <c r="B42" s="16"/>
      <c r="C42" s="16"/>
      <c r="D42" s="16"/>
      <c r="E42" s="16"/>
      <c r="F42" s="16"/>
      <c r="G42" s="16"/>
      <c r="H42" s="45"/>
    </row>
    <row r="43" spans="1:8">
      <c r="A43" s="16"/>
      <c r="B43" s="16"/>
      <c r="C43" s="16"/>
      <c r="D43" s="16"/>
      <c r="E43" s="16"/>
      <c r="F43" s="16"/>
      <c r="G43" s="16"/>
      <c r="H43" s="45"/>
    </row>
    <row r="44" spans="1:8">
      <c r="A44" s="16"/>
      <c r="B44" s="16"/>
      <c r="C44" s="16"/>
      <c r="D44" s="16"/>
      <c r="E44" s="16"/>
      <c r="F44" s="16"/>
      <c r="G44" s="16"/>
      <c r="H44" s="45"/>
    </row>
    <row r="45" spans="1:8">
      <c r="A45" s="16"/>
      <c r="B45" s="16"/>
      <c r="C45" s="16"/>
      <c r="D45" s="16"/>
      <c r="E45" s="16"/>
      <c r="F45" s="16"/>
      <c r="G45" s="16"/>
      <c r="H45" s="45"/>
    </row>
    <row r="46" spans="1:8">
      <c r="A46" s="16"/>
      <c r="B46" s="16"/>
      <c r="C46" s="16"/>
      <c r="D46" s="16"/>
      <c r="E46" s="16"/>
      <c r="F46" s="16"/>
      <c r="G46" s="16"/>
      <c r="H46" s="45"/>
    </row>
    <row r="47" spans="1:8">
      <c r="A47" s="16"/>
      <c r="B47" s="16"/>
      <c r="C47" s="16"/>
      <c r="D47" s="16"/>
      <c r="E47" s="16"/>
      <c r="F47" s="16"/>
      <c r="G47" s="16"/>
      <c r="H47" s="45"/>
    </row>
    <row r="48" spans="1:8">
      <c r="A48" s="16"/>
      <c r="B48" s="16"/>
      <c r="C48" s="16"/>
      <c r="D48" s="16"/>
      <c r="E48" s="16"/>
      <c r="F48" s="16"/>
      <c r="G48" s="16"/>
      <c r="H48" s="45"/>
    </row>
    <row r="49" spans="1:8">
      <c r="A49" s="16"/>
      <c r="B49" s="16"/>
      <c r="C49" s="16"/>
      <c r="D49" s="16"/>
      <c r="E49" s="16"/>
      <c r="F49" s="16"/>
      <c r="G49" s="16"/>
      <c r="H49" s="45"/>
    </row>
    <row r="50" spans="1:8">
      <c r="A50" s="16"/>
      <c r="B50" s="16"/>
      <c r="C50" s="16"/>
      <c r="D50" s="16"/>
      <c r="E50" s="16"/>
      <c r="F50" s="16"/>
      <c r="G50" s="16"/>
      <c r="H50" s="45"/>
    </row>
    <row r="51" spans="1:8">
      <c r="A51" s="16"/>
      <c r="B51" s="16"/>
      <c r="C51" s="16"/>
      <c r="D51" s="16"/>
      <c r="E51" s="16"/>
      <c r="F51" s="16"/>
      <c r="G51" s="16"/>
      <c r="H51" s="45"/>
    </row>
    <row r="52" spans="1:8">
      <c r="A52" s="16"/>
      <c r="B52" s="16"/>
      <c r="C52" s="16"/>
      <c r="D52" s="16"/>
      <c r="E52" s="16"/>
      <c r="F52" s="16"/>
      <c r="G52" s="16"/>
      <c r="H52" s="45"/>
    </row>
    <row r="53" spans="1:8">
      <c r="A53" s="16"/>
      <c r="B53" s="16"/>
      <c r="C53" s="16"/>
      <c r="D53" s="16"/>
      <c r="E53" s="16"/>
      <c r="F53" s="16"/>
      <c r="G53" s="16"/>
      <c r="H53" s="45"/>
    </row>
    <row r="54" spans="1:8">
      <c r="A54" s="16"/>
      <c r="B54" s="16"/>
      <c r="C54" s="16"/>
      <c r="D54" s="16"/>
      <c r="E54" s="16"/>
      <c r="F54" s="16"/>
      <c r="G54" s="16"/>
      <c r="H54" s="45"/>
    </row>
    <row r="55" spans="1:8">
      <c r="A55" s="16"/>
      <c r="B55" s="16"/>
      <c r="C55" s="16"/>
      <c r="D55" s="16"/>
      <c r="E55" s="16"/>
      <c r="F55" s="16"/>
      <c r="G55" s="16"/>
      <c r="H55" s="45"/>
    </row>
    <row r="56" spans="1:8">
      <c r="A56" s="16"/>
      <c r="B56" s="16"/>
      <c r="C56" s="16"/>
      <c r="D56" s="16"/>
      <c r="E56" s="16"/>
      <c r="F56" s="16"/>
      <c r="G56" s="16"/>
      <c r="H56" s="45"/>
    </row>
    <row r="57" spans="1:8">
      <c r="A57" s="16"/>
      <c r="B57" s="16"/>
      <c r="C57" s="16"/>
      <c r="D57" s="16"/>
      <c r="E57" s="16"/>
      <c r="F57" s="16"/>
      <c r="G57" s="16"/>
      <c r="H57" s="45"/>
    </row>
    <row r="58" spans="1:8">
      <c r="A58" s="16"/>
      <c r="B58" s="16"/>
      <c r="C58" s="16"/>
      <c r="D58" s="16"/>
      <c r="E58" s="16"/>
      <c r="F58" s="16"/>
      <c r="G58" s="16"/>
      <c r="H58" s="45"/>
    </row>
    <row r="59" spans="1:8">
      <c r="A59" s="16"/>
      <c r="B59" s="16"/>
      <c r="C59" s="16"/>
      <c r="D59" s="16"/>
      <c r="E59" s="16"/>
      <c r="F59" s="16"/>
      <c r="G59" s="16"/>
      <c r="H59" s="45"/>
    </row>
    <row r="60" spans="1:8">
      <c r="A60" s="16"/>
      <c r="B60" s="16"/>
      <c r="C60" s="16"/>
      <c r="D60" s="16"/>
      <c r="E60" s="16"/>
      <c r="F60" s="16"/>
      <c r="G60" s="16"/>
      <c r="H60" s="45"/>
    </row>
    <row r="61" spans="1:8">
      <c r="A61" s="16"/>
      <c r="B61" s="16"/>
      <c r="C61" s="16"/>
      <c r="D61" s="16"/>
      <c r="E61" s="16"/>
      <c r="F61" s="16"/>
      <c r="G61" s="16"/>
      <c r="H61" s="45"/>
    </row>
    <row r="62" spans="1:8">
      <c r="A62" s="16"/>
      <c r="B62" s="16"/>
      <c r="C62" s="16"/>
      <c r="D62" s="16"/>
      <c r="E62" s="16"/>
      <c r="F62" s="16"/>
      <c r="G62" s="16"/>
    </row>
    <row r="63" spans="1:8">
      <c r="A63" s="16"/>
      <c r="B63" s="16"/>
      <c r="C63" s="16"/>
      <c r="D63" s="16"/>
      <c r="E63" s="16"/>
      <c r="F63" s="16"/>
      <c r="G63" s="16"/>
    </row>
    <row r="64" spans="1:8">
      <c r="A64" s="16"/>
      <c r="B64" s="16"/>
      <c r="C64" s="16"/>
      <c r="D64" s="16"/>
      <c r="E64" s="16"/>
      <c r="F64" s="16"/>
      <c r="G64" s="16"/>
    </row>
  </sheetData>
  <mergeCells count="23">
    <mergeCell ref="D8:G8"/>
    <mergeCell ref="A18:G18"/>
    <mergeCell ref="A27:G27"/>
    <mergeCell ref="A30:G30"/>
    <mergeCell ref="F10:F12"/>
    <mergeCell ref="E10:E12"/>
    <mergeCell ref="C8:C12"/>
    <mergeCell ref="D10:D12"/>
    <mergeCell ref="A8:A12"/>
    <mergeCell ref="B8:B12"/>
    <mergeCell ref="P15:P17"/>
    <mergeCell ref="M14:P14"/>
    <mergeCell ref="M13:P13"/>
    <mergeCell ref="M15:M17"/>
    <mergeCell ref="N15:N17"/>
    <mergeCell ref="O15:O17"/>
    <mergeCell ref="L13:L17"/>
    <mergeCell ref="A13:G13"/>
    <mergeCell ref="A14:G14"/>
    <mergeCell ref="D9:G9"/>
    <mergeCell ref="G10:G12"/>
    <mergeCell ref="J13:J17"/>
    <mergeCell ref="K13:K17"/>
  </mergeCells>
  <phoneticPr fontId="0" type="noConversion"/>
  <printOptions horizontalCentered="1" verticalCentered="1"/>
  <pageMargins left="0.23622047244094491" right="0.15748031496062992" top="0.19685039370078741" bottom="5.393700787401575" header="0" footer="2.7952755905511815"/>
  <pageSetup paperSize="9" scale="80" orientation="portrait" r:id="rId1"/>
  <headerFooter alignWithMargins="0">
    <oddFooter>&amp;LDivisión Economía
Cont. Eugenia B. Banini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O116"/>
  <sheetViews>
    <sheetView topLeftCell="A7" zoomScale="90" zoomScaleNormal="90" workbookViewId="0">
      <selection activeCell="A51" sqref="A1:G51"/>
    </sheetView>
  </sheetViews>
  <sheetFormatPr baseColWidth="10" defaultRowHeight="12.75"/>
  <cols>
    <col min="1" max="1" width="50.140625" customWidth="1"/>
    <col min="2" max="2" width="15.5703125" customWidth="1"/>
    <col min="3" max="5" width="11" customWidth="1"/>
    <col min="6" max="6" width="10.5703125" customWidth="1"/>
    <col min="7" max="7" width="10.42578125" customWidth="1"/>
    <col min="8" max="8" width="11.42578125" customWidth="1"/>
    <col min="9" max="11" width="12.85546875" customWidth="1"/>
    <col min="12" max="12" width="14" customWidth="1"/>
  </cols>
  <sheetData>
    <row r="1" spans="1:15" ht="18.75">
      <c r="A1" s="1" t="s">
        <v>193</v>
      </c>
      <c r="B1" s="2"/>
      <c r="C1" s="2"/>
      <c r="D1" s="2"/>
      <c r="E1" s="36"/>
      <c r="F1" s="5"/>
      <c r="G1" s="5"/>
      <c r="H1" s="5"/>
      <c r="I1" s="5"/>
      <c r="J1" s="5"/>
      <c r="K1" s="5"/>
      <c r="L1" s="5"/>
      <c r="M1" s="6"/>
      <c r="N1" s="7"/>
      <c r="O1" s="8"/>
    </row>
    <row r="2" spans="1:15" ht="18.75">
      <c r="A2" s="1"/>
      <c r="B2" s="9"/>
      <c r="C2" s="9"/>
      <c r="D2" s="9"/>
      <c r="E2" s="9"/>
      <c r="F2" s="10"/>
      <c r="G2" s="10"/>
      <c r="H2" s="10"/>
      <c r="I2" s="10"/>
      <c r="J2" s="10"/>
      <c r="K2" s="10"/>
      <c r="L2" s="10"/>
      <c r="M2" s="10"/>
      <c r="N2" s="11"/>
      <c r="O2" s="11"/>
    </row>
    <row r="3" spans="1:15" ht="18.75" customHeight="1">
      <c r="A3" s="12" t="s">
        <v>22</v>
      </c>
      <c r="B3" s="9"/>
      <c r="C3" s="9"/>
      <c r="D3" s="9"/>
      <c r="E3" s="9"/>
      <c r="F3" s="10"/>
      <c r="G3" s="10"/>
      <c r="H3" s="10"/>
      <c r="I3" s="10"/>
      <c r="J3" s="10"/>
      <c r="K3" s="10"/>
      <c r="L3" s="10"/>
      <c r="M3" s="10"/>
      <c r="N3" s="11"/>
      <c r="O3" s="11"/>
    </row>
    <row r="4" spans="1:15" ht="18.75">
      <c r="A4" s="12"/>
      <c r="B4" s="9"/>
      <c r="C4" s="9"/>
      <c r="D4" s="9"/>
      <c r="E4" s="9"/>
      <c r="F4" s="10"/>
      <c r="G4" s="10"/>
      <c r="H4" s="10"/>
      <c r="I4" s="10"/>
      <c r="J4" s="10"/>
      <c r="K4" s="10"/>
      <c r="L4" s="10"/>
      <c r="M4" s="10"/>
      <c r="N4" s="11"/>
      <c r="O4" s="11"/>
    </row>
    <row r="5" spans="1:15" ht="18.75">
      <c r="A5" s="12" t="s">
        <v>1</v>
      </c>
      <c r="B5" s="9"/>
      <c r="C5" s="9"/>
      <c r="D5" s="9"/>
      <c r="E5" s="9"/>
      <c r="F5" s="10"/>
      <c r="G5" s="10"/>
      <c r="H5" s="10"/>
      <c r="I5" s="10"/>
      <c r="J5" s="10"/>
      <c r="K5" s="10"/>
      <c r="L5" s="10"/>
      <c r="M5" s="10"/>
      <c r="N5" s="11"/>
      <c r="O5" s="11"/>
    </row>
    <row r="6" spans="1:15" ht="16.5" thickBot="1">
      <c r="A6" s="14"/>
      <c r="B6" s="14"/>
      <c r="C6" s="14"/>
      <c r="D6" s="14"/>
      <c r="E6" s="14"/>
      <c r="F6" s="15"/>
      <c r="G6" s="15"/>
      <c r="H6" s="15"/>
      <c r="I6" s="15"/>
      <c r="J6" s="15"/>
      <c r="K6" s="15"/>
      <c r="L6" s="15"/>
      <c r="M6" s="15"/>
      <c r="N6" s="15"/>
      <c r="O6" s="15"/>
    </row>
    <row r="7" spans="1:15" ht="13.5" customHeight="1">
      <c r="A7" s="331" t="s">
        <v>2</v>
      </c>
      <c r="B7" s="333" t="s">
        <v>3</v>
      </c>
      <c r="C7" s="333" t="s">
        <v>4</v>
      </c>
      <c r="D7" s="375" t="s">
        <v>162</v>
      </c>
      <c r="E7" s="375"/>
      <c r="F7" s="375"/>
      <c r="G7" s="376"/>
    </row>
    <row r="8" spans="1:15" ht="12.75" customHeight="1">
      <c r="A8" s="332"/>
      <c r="B8" s="334"/>
      <c r="C8" s="334"/>
      <c r="D8" s="373">
        <v>2018</v>
      </c>
      <c r="E8" s="373"/>
      <c r="F8" s="373"/>
      <c r="G8" s="374"/>
    </row>
    <row r="9" spans="1:15" ht="13.9" customHeight="1">
      <c r="A9" s="332"/>
      <c r="B9" s="334"/>
      <c r="C9" s="334"/>
      <c r="D9" s="342" t="s">
        <v>140</v>
      </c>
      <c r="E9" s="342" t="s">
        <v>153</v>
      </c>
      <c r="F9" s="342" t="s">
        <v>155</v>
      </c>
      <c r="G9" s="335" t="s">
        <v>160</v>
      </c>
    </row>
    <row r="10" spans="1:15" ht="12.75" customHeight="1">
      <c r="A10" s="332"/>
      <c r="B10" s="334"/>
      <c r="C10" s="334"/>
      <c r="D10" s="342"/>
      <c r="E10" s="342"/>
      <c r="F10" s="342"/>
      <c r="G10" s="335"/>
      <c r="M10" t="s">
        <v>112</v>
      </c>
    </row>
    <row r="11" spans="1:15" ht="13.5" customHeight="1">
      <c r="A11" s="332"/>
      <c r="B11" s="334"/>
      <c r="C11" s="334"/>
      <c r="D11" s="342"/>
      <c r="E11" s="342"/>
      <c r="F11" s="342"/>
      <c r="G11" s="335"/>
    </row>
    <row r="12" spans="1:15" ht="24" customHeight="1">
      <c r="A12" s="158" t="s">
        <v>61</v>
      </c>
      <c r="B12" s="159"/>
      <c r="C12" s="159"/>
      <c r="D12" s="159"/>
      <c r="E12" s="159"/>
      <c r="F12" s="159"/>
      <c r="G12" s="182"/>
    </row>
    <row r="13" spans="1:15">
      <c r="A13" s="361" t="s">
        <v>62</v>
      </c>
      <c r="B13" s="362"/>
      <c r="C13" s="362"/>
      <c r="D13" s="362"/>
      <c r="E13" s="362"/>
      <c r="F13" s="362"/>
      <c r="G13" s="363"/>
    </row>
    <row r="14" spans="1:15">
      <c r="A14" s="55" t="s">
        <v>151</v>
      </c>
      <c r="B14" s="56" t="s">
        <v>8</v>
      </c>
      <c r="C14" s="56"/>
      <c r="D14" s="131"/>
      <c r="E14" s="154"/>
      <c r="F14" s="154"/>
      <c r="G14" s="185"/>
    </row>
    <row r="15" spans="1:15">
      <c r="A15" s="55" t="s">
        <v>63</v>
      </c>
      <c r="B15" s="56" t="s">
        <v>8</v>
      </c>
      <c r="C15" s="59" t="s">
        <v>64</v>
      </c>
      <c r="D15" s="272">
        <v>3453</v>
      </c>
      <c r="E15" s="272">
        <v>3163</v>
      </c>
      <c r="F15" s="272">
        <v>2633</v>
      </c>
      <c r="G15" s="299">
        <v>3315</v>
      </c>
    </row>
    <row r="16" spans="1:15">
      <c r="A16" s="55" t="s">
        <v>65</v>
      </c>
      <c r="B16" s="56" t="s">
        <v>8</v>
      </c>
      <c r="C16" s="59" t="s">
        <v>64</v>
      </c>
      <c r="D16" s="272">
        <v>533</v>
      </c>
      <c r="E16" s="272">
        <v>569</v>
      </c>
      <c r="F16" s="272">
        <v>546</v>
      </c>
      <c r="G16" s="299">
        <v>627</v>
      </c>
    </row>
    <row r="17" spans="1:14">
      <c r="A17" s="55" t="s">
        <v>66</v>
      </c>
      <c r="B17" s="56" t="s">
        <v>8</v>
      </c>
      <c r="C17" s="59" t="s">
        <v>67</v>
      </c>
      <c r="D17" s="272">
        <v>0</v>
      </c>
      <c r="E17" s="272">
        <v>0</v>
      </c>
      <c r="F17" s="272">
        <v>0</v>
      </c>
      <c r="G17" s="299">
        <v>0</v>
      </c>
    </row>
    <row r="18" spans="1:14">
      <c r="A18" s="55" t="s">
        <v>68</v>
      </c>
      <c r="B18" s="56" t="s">
        <v>8</v>
      </c>
      <c r="C18" s="59" t="s">
        <v>64</v>
      </c>
      <c r="D18" s="272">
        <v>381</v>
      </c>
      <c r="E18" s="272">
        <v>478</v>
      </c>
      <c r="F18" s="272">
        <v>355</v>
      </c>
      <c r="G18" s="299">
        <v>367</v>
      </c>
    </row>
    <row r="19" spans="1:14">
      <c r="A19" s="55" t="s">
        <v>69</v>
      </c>
      <c r="B19" s="56" t="s">
        <v>8</v>
      </c>
      <c r="C19" s="59" t="s">
        <v>64</v>
      </c>
      <c r="D19" s="272">
        <v>5792</v>
      </c>
      <c r="E19" s="272">
        <v>6892</v>
      </c>
      <c r="F19" s="272">
        <v>6635</v>
      </c>
      <c r="G19" s="299">
        <v>7130</v>
      </c>
    </row>
    <row r="20" spans="1:14">
      <c r="A20" s="55" t="s">
        <v>70</v>
      </c>
      <c r="B20" s="56" t="s">
        <v>8</v>
      </c>
      <c r="C20" s="59" t="s">
        <v>64</v>
      </c>
      <c r="D20" s="272">
        <v>38</v>
      </c>
      <c r="E20" s="272">
        <v>39</v>
      </c>
      <c r="F20" s="272">
        <v>46</v>
      </c>
      <c r="G20" s="299">
        <v>52</v>
      </c>
    </row>
    <row r="21" spans="1:14">
      <c r="A21" s="55" t="s">
        <v>71</v>
      </c>
      <c r="B21" s="56" t="s">
        <v>8</v>
      </c>
      <c r="C21" s="59" t="s">
        <v>64</v>
      </c>
      <c r="D21" s="272">
        <v>35</v>
      </c>
      <c r="E21" s="272">
        <v>79</v>
      </c>
      <c r="F21" s="272">
        <v>59</v>
      </c>
      <c r="G21" s="299">
        <v>66</v>
      </c>
    </row>
    <row r="22" spans="1:14">
      <c r="A22" s="55" t="s">
        <v>72</v>
      </c>
      <c r="B22" s="56" t="s">
        <v>8</v>
      </c>
      <c r="C22" s="59" t="s">
        <v>67</v>
      </c>
      <c r="D22" s="272">
        <v>0</v>
      </c>
      <c r="E22" s="272">
        <v>0</v>
      </c>
      <c r="F22" s="272">
        <v>0</v>
      </c>
      <c r="G22" s="299">
        <v>0</v>
      </c>
    </row>
    <row r="23" spans="1:14">
      <c r="A23" s="55" t="s">
        <v>73</v>
      </c>
      <c r="B23" s="56" t="s">
        <v>8</v>
      </c>
      <c r="C23" s="59" t="s">
        <v>74</v>
      </c>
      <c r="D23" s="272">
        <v>0</v>
      </c>
      <c r="E23" s="272">
        <v>0</v>
      </c>
      <c r="F23" s="272">
        <v>0</v>
      </c>
      <c r="G23" s="299">
        <v>0</v>
      </c>
    </row>
    <row r="24" spans="1:14">
      <c r="A24" s="55" t="s">
        <v>75</v>
      </c>
      <c r="B24" s="56" t="s">
        <v>8</v>
      </c>
      <c r="C24" s="59" t="s">
        <v>64</v>
      </c>
      <c r="D24" s="272">
        <v>0</v>
      </c>
      <c r="E24" s="272">
        <v>0</v>
      </c>
      <c r="F24" s="272">
        <v>0</v>
      </c>
      <c r="G24" s="299">
        <v>0</v>
      </c>
    </row>
    <row r="25" spans="1:14">
      <c r="A25" s="55" t="s">
        <v>76</v>
      </c>
      <c r="B25" s="56" t="s">
        <v>8</v>
      </c>
      <c r="C25" s="59" t="s">
        <v>64</v>
      </c>
      <c r="D25" s="272">
        <v>120</v>
      </c>
      <c r="E25" s="272">
        <v>119</v>
      </c>
      <c r="F25" s="272">
        <v>113</v>
      </c>
      <c r="G25" s="299">
        <v>471</v>
      </c>
    </row>
    <row r="26" spans="1:14">
      <c r="A26" s="55" t="s">
        <v>77</v>
      </c>
      <c r="B26" s="56" t="s">
        <v>8</v>
      </c>
      <c r="C26" s="59" t="s">
        <v>64</v>
      </c>
      <c r="D26" s="272">
        <v>7941</v>
      </c>
      <c r="E26" s="272">
        <v>8716</v>
      </c>
      <c r="F26" s="272">
        <v>1330</v>
      </c>
      <c r="G26" s="299">
        <v>4662</v>
      </c>
    </row>
    <row r="27" spans="1:14">
      <c r="A27" s="55" t="s">
        <v>78</v>
      </c>
      <c r="B27" s="56" t="s">
        <v>8</v>
      </c>
      <c r="C27" s="59" t="s">
        <v>64</v>
      </c>
      <c r="D27" s="272">
        <v>82</v>
      </c>
      <c r="E27" s="272">
        <v>124</v>
      </c>
      <c r="F27" s="272">
        <v>211</v>
      </c>
      <c r="G27" s="299">
        <v>195</v>
      </c>
    </row>
    <row r="28" spans="1:14">
      <c r="A28" s="55" t="s">
        <v>79</v>
      </c>
      <c r="B28" s="56" t="s">
        <v>8</v>
      </c>
      <c r="C28" s="59" t="s">
        <v>64</v>
      </c>
      <c r="D28" s="272">
        <v>101</v>
      </c>
      <c r="E28" s="272">
        <v>67</v>
      </c>
      <c r="F28" s="272">
        <v>90</v>
      </c>
      <c r="G28" s="299">
        <v>89</v>
      </c>
    </row>
    <row r="29" spans="1:14">
      <c r="A29" s="125" t="s">
        <v>142</v>
      </c>
      <c r="B29" s="56" t="s">
        <v>8</v>
      </c>
      <c r="C29" s="59" t="s">
        <v>64</v>
      </c>
      <c r="D29" s="272">
        <v>128</v>
      </c>
      <c r="E29" s="272">
        <v>282</v>
      </c>
      <c r="F29" s="272">
        <v>418</v>
      </c>
      <c r="G29" s="299">
        <v>357</v>
      </c>
    </row>
    <row r="30" spans="1:14">
      <c r="A30" s="125" t="s">
        <v>143</v>
      </c>
      <c r="B30" s="56" t="s">
        <v>8</v>
      </c>
      <c r="C30" s="59" t="s">
        <v>64</v>
      </c>
      <c r="D30" s="272">
        <v>0</v>
      </c>
      <c r="E30" s="272">
        <v>0</v>
      </c>
      <c r="F30" s="272">
        <v>0</v>
      </c>
      <c r="G30" s="272">
        <v>0</v>
      </c>
      <c r="H30" s="215">
        <v>43206</v>
      </c>
      <c r="I30" s="215"/>
      <c r="J30" s="215"/>
      <c r="K30" s="215"/>
      <c r="M30" s="145" t="s">
        <v>178</v>
      </c>
      <c r="N30" s="137"/>
    </row>
    <row r="31" spans="1:14">
      <c r="A31" s="364" t="s">
        <v>81</v>
      </c>
      <c r="B31" s="365"/>
      <c r="C31" s="365"/>
      <c r="D31" s="365"/>
      <c r="E31" s="365"/>
      <c r="F31" s="365"/>
      <c r="G31" s="366"/>
      <c r="H31" s="252" t="s">
        <v>165</v>
      </c>
      <c r="I31" s="252" t="s">
        <v>170</v>
      </c>
      <c r="J31" s="252" t="s">
        <v>179</v>
      </c>
      <c r="K31" s="252" t="s">
        <v>181</v>
      </c>
      <c r="L31" s="209"/>
      <c r="M31" s="146">
        <v>1741610</v>
      </c>
      <c r="N31" s="216">
        <v>2011</v>
      </c>
    </row>
    <row r="32" spans="1:14">
      <c r="A32" s="367" t="s">
        <v>13</v>
      </c>
      <c r="B32" s="368"/>
      <c r="C32" s="368"/>
      <c r="D32" s="368"/>
      <c r="E32" s="368"/>
      <c r="F32" s="368"/>
      <c r="G32" s="369"/>
      <c r="H32" s="306"/>
      <c r="I32" s="218"/>
      <c r="J32" s="218"/>
      <c r="K32" s="218"/>
      <c r="L32" s="45"/>
      <c r="M32" s="58">
        <f>+M31*0.01</f>
        <v>17416.099999999999</v>
      </c>
      <c r="N32">
        <v>0.01</v>
      </c>
    </row>
    <row r="33" spans="1:14" ht="13.5" thickBot="1">
      <c r="A33" s="134" t="s">
        <v>82</v>
      </c>
      <c r="B33" s="135" t="s">
        <v>83</v>
      </c>
      <c r="C33" s="136"/>
      <c r="D33" s="273">
        <f>+M45/H33</f>
        <v>195.93301685027174</v>
      </c>
      <c r="E33" s="273">
        <f>+M45/I33</f>
        <v>196.98719807818227</v>
      </c>
      <c r="F33" s="273">
        <f>+M45/J33</f>
        <v>196.98719807818227</v>
      </c>
      <c r="G33" s="290"/>
      <c r="H33" s="294">
        <f>9225+266+39</f>
        <v>9530</v>
      </c>
      <c r="I33" s="294">
        <f>9163+256+60</f>
        <v>9479</v>
      </c>
      <c r="J33" s="253">
        <f>+I33</f>
        <v>9479</v>
      </c>
      <c r="K33" s="253">
        <f>9145+232+88</f>
        <v>9465</v>
      </c>
      <c r="L33" s="143" t="s">
        <v>171</v>
      </c>
      <c r="M33" s="146">
        <f>+M32+M31</f>
        <v>1759026.1</v>
      </c>
      <c r="N33" s="216" t="s">
        <v>174</v>
      </c>
    </row>
    <row r="34" spans="1:14">
      <c r="A34" s="370" t="s">
        <v>14</v>
      </c>
      <c r="B34" s="371"/>
      <c r="C34" s="371"/>
      <c r="D34" s="371"/>
      <c r="E34" s="371"/>
      <c r="F34" s="371"/>
      <c r="G34" s="372"/>
      <c r="H34" s="295"/>
      <c r="I34" s="219"/>
      <c r="J34" s="295"/>
      <c r="K34" s="219"/>
      <c r="L34" s="143"/>
      <c r="M34" s="58">
        <f>+M33*0.01</f>
        <v>17590.261000000002</v>
      </c>
      <c r="N34">
        <v>0.01</v>
      </c>
    </row>
    <row r="35" spans="1:14">
      <c r="A35" s="144" t="s">
        <v>84</v>
      </c>
      <c r="B35" s="56" t="s">
        <v>85</v>
      </c>
      <c r="C35" s="60" t="s">
        <v>64</v>
      </c>
      <c r="D35" s="274">
        <f>+M45/H35</f>
        <v>2236.2175456084906</v>
      </c>
      <c r="E35" s="274">
        <f>+M45/I35</f>
        <v>2236.2175456084906</v>
      </c>
      <c r="F35" s="274">
        <f>+M45/J35</f>
        <v>2236.2175456084906</v>
      </c>
      <c r="G35" s="296">
        <f>+M45/K35</f>
        <v>2260.5831120860653</v>
      </c>
      <c r="H35" s="295">
        <v>835</v>
      </c>
      <c r="I35" s="295">
        <v>835</v>
      </c>
      <c r="J35" s="295">
        <f>+I35</f>
        <v>835</v>
      </c>
      <c r="K35" s="219">
        <v>826</v>
      </c>
      <c r="L35" s="143" t="s">
        <v>166</v>
      </c>
      <c r="M35" s="146">
        <f>+M33+M34</f>
        <v>1776616.361</v>
      </c>
      <c r="N35" s="216" t="s">
        <v>175</v>
      </c>
    </row>
    <row r="36" spans="1:14">
      <c r="A36" s="144" t="s">
        <v>86</v>
      </c>
      <c r="B36" s="56" t="s">
        <v>87</v>
      </c>
      <c r="C36" s="60" t="s">
        <v>64</v>
      </c>
      <c r="D36" s="275">
        <f>+M45/H36</f>
        <v>5557.2668172115764</v>
      </c>
      <c r="E36" s="275">
        <f>+M45/I36</f>
        <v>5557.2668172115764</v>
      </c>
      <c r="F36" s="275">
        <f>+M45/J36</f>
        <v>5557.2668172115764</v>
      </c>
      <c r="G36" s="297">
        <f>+M45/K36</f>
        <v>6102.0968973303588</v>
      </c>
      <c r="H36" s="295">
        <v>336</v>
      </c>
      <c r="I36" s="295">
        <v>336</v>
      </c>
      <c r="J36" s="295">
        <f>+I36</f>
        <v>336</v>
      </c>
      <c r="K36" s="219">
        <v>306</v>
      </c>
      <c r="L36" s="143" t="s">
        <v>158</v>
      </c>
      <c r="M36" s="58">
        <f>+M35*0.01</f>
        <v>17766.16361</v>
      </c>
      <c r="N36">
        <v>0.01</v>
      </c>
    </row>
    <row r="37" spans="1:14">
      <c r="A37" s="117" t="s">
        <v>88</v>
      </c>
      <c r="B37" s="180"/>
      <c r="C37" s="118"/>
      <c r="D37" s="308"/>
      <c r="E37" s="278"/>
      <c r="F37" s="278"/>
      <c r="G37" s="298"/>
      <c r="H37" s="295"/>
      <c r="I37" s="295"/>
      <c r="J37" s="295"/>
      <c r="K37" s="219"/>
      <c r="L37" s="143"/>
      <c r="M37" s="216">
        <f>+M35+M36</f>
        <v>1794382.52461</v>
      </c>
      <c r="N37" s="216" t="s">
        <v>177</v>
      </c>
    </row>
    <row r="38" spans="1:14">
      <c r="A38" s="144" t="s">
        <v>89</v>
      </c>
      <c r="B38" s="56" t="s">
        <v>8</v>
      </c>
      <c r="C38" s="60" t="s">
        <v>64</v>
      </c>
      <c r="D38" s="272">
        <f>+H38</f>
        <v>1171</v>
      </c>
      <c r="E38" s="274">
        <f>+I38</f>
        <v>1171</v>
      </c>
      <c r="F38" s="272">
        <f>+J38</f>
        <v>1171</v>
      </c>
      <c r="G38" s="299">
        <f>+K38</f>
        <v>1132</v>
      </c>
      <c r="H38" s="295">
        <f>SUM(H35:H37)</f>
        <v>1171</v>
      </c>
      <c r="I38" s="295">
        <f>SUM(I35:I37)</f>
        <v>1171</v>
      </c>
      <c r="J38" s="295">
        <f>+I38</f>
        <v>1171</v>
      </c>
      <c r="K38" s="219">
        <f>+K35+K36</f>
        <v>1132</v>
      </c>
      <c r="L38" s="143" t="s">
        <v>169</v>
      </c>
      <c r="M38" s="58">
        <f>+M37*0.01</f>
        <v>17943.825246100001</v>
      </c>
      <c r="N38">
        <v>0.01</v>
      </c>
    </row>
    <row r="39" spans="1:14">
      <c r="A39" s="110" t="s">
        <v>90</v>
      </c>
      <c r="B39" s="132"/>
      <c r="C39" s="111"/>
      <c r="D39" s="309"/>
      <c r="E39" s="279"/>
      <c r="F39" s="279"/>
      <c r="G39" s="300"/>
      <c r="H39" s="58"/>
      <c r="I39" s="58"/>
      <c r="J39" s="58"/>
      <c r="K39" s="58"/>
      <c r="L39" s="58"/>
      <c r="M39" s="216">
        <f>+M37+M38</f>
        <v>1812326.3498561</v>
      </c>
      <c r="N39" s="216" t="s">
        <v>182</v>
      </c>
    </row>
    <row r="40" spans="1:14">
      <c r="A40" s="144" t="s">
        <v>91</v>
      </c>
      <c r="B40" s="56" t="s">
        <v>8</v>
      </c>
      <c r="C40" s="60" t="s">
        <v>64</v>
      </c>
      <c r="D40" s="272">
        <v>2</v>
      </c>
      <c r="E40" s="274">
        <v>2</v>
      </c>
      <c r="F40" s="272">
        <v>2</v>
      </c>
      <c r="G40" s="299">
        <v>1</v>
      </c>
      <c r="H40" s="58"/>
      <c r="I40" s="58"/>
      <c r="J40" s="58"/>
      <c r="K40" s="58"/>
      <c r="L40" s="58"/>
      <c r="M40" s="282">
        <f>+N40*M39</f>
        <v>18123.263498561002</v>
      </c>
      <c r="N40">
        <v>0.01</v>
      </c>
    </row>
    <row r="41" spans="1:14" ht="13.5" thickBot="1">
      <c r="A41" s="141" t="s">
        <v>92</v>
      </c>
      <c r="B41" s="181"/>
      <c r="C41" s="142"/>
      <c r="D41" s="310"/>
      <c r="E41" s="280"/>
      <c r="F41" s="280"/>
      <c r="G41" s="301"/>
      <c r="M41" s="216">
        <f>+M40+M39</f>
        <v>1830449.613354661</v>
      </c>
      <c r="N41" s="216" t="s">
        <v>183</v>
      </c>
    </row>
    <row r="42" spans="1:14">
      <c r="A42" s="176" t="s">
        <v>93</v>
      </c>
      <c r="B42" s="139" t="s">
        <v>8</v>
      </c>
      <c r="C42" s="140" t="s">
        <v>64</v>
      </c>
      <c r="D42" s="276">
        <v>0</v>
      </c>
      <c r="E42" s="276">
        <v>0</v>
      </c>
      <c r="F42" s="276">
        <v>0</v>
      </c>
      <c r="G42" s="302">
        <v>0</v>
      </c>
      <c r="M42" s="282">
        <f>+N42*M41</f>
        <v>18304.496133546611</v>
      </c>
      <c r="N42">
        <v>0.01</v>
      </c>
    </row>
    <row r="43" spans="1:14">
      <c r="A43" s="144" t="s">
        <v>94</v>
      </c>
      <c r="B43" s="56" t="s">
        <v>8</v>
      </c>
      <c r="C43" s="60" t="s">
        <v>64</v>
      </c>
      <c r="D43" s="272">
        <v>0</v>
      </c>
      <c r="E43" s="274">
        <v>0</v>
      </c>
      <c r="F43" s="272">
        <v>0</v>
      </c>
      <c r="G43" s="299">
        <v>0</v>
      </c>
      <c r="M43" s="216">
        <f>+M41+M42</f>
        <v>1848754.1094882076</v>
      </c>
      <c r="N43" s="216" t="s">
        <v>184</v>
      </c>
    </row>
    <row r="44" spans="1:14">
      <c r="A44" s="144" t="s">
        <v>112</v>
      </c>
      <c r="B44" s="131"/>
      <c r="C44" s="60"/>
      <c r="D44" s="311"/>
      <c r="E44" s="274"/>
      <c r="F44" s="272"/>
      <c r="G44" s="299"/>
      <c r="M44" s="282">
        <f>+N44*M43</f>
        <v>18487.541094882075</v>
      </c>
      <c r="N44">
        <v>0.01</v>
      </c>
    </row>
    <row r="45" spans="1:14">
      <c r="A45" s="110" t="s">
        <v>95</v>
      </c>
      <c r="B45" s="132"/>
      <c r="C45" s="175"/>
      <c r="D45" s="111"/>
      <c r="E45" s="279"/>
      <c r="F45" s="132"/>
      <c r="G45" s="291"/>
      <c r="M45" s="284">
        <f>+M43+M44</f>
        <v>1867241.6505830898</v>
      </c>
      <c r="N45" s="283" t="s">
        <v>194</v>
      </c>
    </row>
    <row r="46" spans="1:14">
      <c r="A46" s="177" t="s">
        <v>96</v>
      </c>
      <c r="B46" s="174" t="s">
        <v>8</v>
      </c>
      <c r="C46" s="60" t="s">
        <v>97</v>
      </c>
      <c r="D46" s="307"/>
      <c r="E46" s="272"/>
      <c r="F46" s="214"/>
      <c r="G46" s="289"/>
    </row>
    <row r="47" spans="1:14">
      <c r="A47" s="178" t="s">
        <v>98</v>
      </c>
      <c r="B47" s="29" t="s">
        <v>8</v>
      </c>
      <c r="C47" s="60" t="s">
        <v>97</v>
      </c>
      <c r="D47" s="214"/>
      <c r="E47" s="272"/>
      <c r="F47" s="214"/>
      <c r="G47" s="289"/>
    </row>
    <row r="48" spans="1:14" ht="13.5" thickBot="1">
      <c r="A48" s="179" t="s">
        <v>99</v>
      </c>
      <c r="B48" s="31" t="s">
        <v>8</v>
      </c>
      <c r="C48" s="173" t="s">
        <v>97</v>
      </c>
      <c r="D48" s="217"/>
      <c r="E48" s="217"/>
      <c r="F48" s="277"/>
      <c r="G48" s="292"/>
    </row>
    <row r="49" spans="1:7">
      <c r="A49" s="107"/>
      <c r="B49" s="107"/>
      <c r="C49" s="109"/>
      <c r="D49" s="24"/>
      <c r="E49" s="106"/>
      <c r="F49" s="24"/>
      <c r="G49" s="24"/>
    </row>
    <row r="50" spans="1:7">
      <c r="A50" s="129" t="s">
        <v>152</v>
      </c>
      <c r="B50" s="108"/>
      <c r="C50" s="109"/>
      <c r="D50" s="109"/>
      <c r="E50" s="24"/>
      <c r="F50" s="24"/>
      <c r="G50" s="24"/>
    </row>
    <row r="51" spans="1:7">
      <c r="A51" s="61" t="s">
        <v>173</v>
      </c>
      <c r="B51" s="16"/>
      <c r="C51" s="16"/>
      <c r="D51" s="16"/>
      <c r="E51" s="16"/>
    </row>
    <row r="52" spans="1:7">
      <c r="A52" s="16"/>
      <c r="B52" s="16"/>
      <c r="C52" s="16"/>
      <c r="D52" s="16"/>
      <c r="E52" s="16"/>
    </row>
    <row r="53" spans="1:7">
      <c r="A53" s="16"/>
      <c r="B53" s="16"/>
      <c r="C53" s="16"/>
      <c r="D53" s="16"/>
      <c r="E53" s="16"/>
    </row>
    <row r="54" spans="1:7">
      <c r="A54" s="16"/>
      <c r="B54" s="16"/>
      <c r="C54" s="16"/>
      <c r="D54" s="16"/>
      <c r="E54" s="16"/>
    </row>
    <row r="55" spans="1:7">
      <c r="A55" s="16"/>
      <c r="B55" s="16"/>
      <c r="C55" s="16"/>
      <c r="D55" s="16"/>
      <c r="E55" s="16"/>
    </row>
    <row r="56" spans="1:7">
      <c r="A56" s="16"/>
      <c r="B56" s="16"/>
      <c r="C56" s="16"/>
      <c r="D56" s="16"/>
      <c r="E56" s="16"/>
    </row>
    <row r="57" spans="1:7">
      <c r="A57" s="16"/>
      <c r="B57" s="16"/>
      <c r="C57" s="16"/>
      <c r="D57" s="16"/>
      <c r="E57" s="16"/>
    </row>
    <row r="58" spans="1:7">
      <c r="A58" s="16"/>
      <c r="B58" s="16"/>
      <c r="C58" s="16"/>
      <c r="D58" s="16"/>
      <c r="E58" s="16"/>
    </row>
    <row r="59" spans="1:7">
      <c r="A59" s="16"/>
      <c r="B59" s="16"/>
      <c r="C59" s="16"/>
      <c r="D59" s="16"/>
      <c r="E59" s="16"/>
    </row>
    <row r="60" spans="1:7" ht="12.75" customHeight="1">
      <c r="A60" s="16"/>
      <c r="B60" s="16"/>
      <c r="C60" s="16"/>
      <c r="D60" s="16"/>
      <c r="E60" s="16"/>
    </row>
    <row r="61" spans="1:7">
      <c r="A61" s="16"/>
      <c r="B61" s="16"/>
      <c r="C61" s="16"/>
      <c r="D61" s="16"/>
      <c r="E61" s="16"/>
    </row>
    <row r="62" spans="1:7" ht="12.75" customHeight="1">
      <c r="A62" s="16"/>
      <c r="B62" s="16"/>
      <c r="C62" s="16"/>
      <c r="D62" s="16"/>
      <c r="E62" s="16"/>
    </row>
    <row r="63" spans="1:7">
      <c r="A63" s="16"/>
      <c r="B63" s="16"/>
      <c r="C63" s="16"/>
      <c r="D63" s="16"/>
      <c r="E63" s="16"/>
    </row>
    <row r="64" spans="1:7">
      <c r="A64" s="16"/>
      <c r="B64" s="16"/>
      <c r="C64" s="16"/>
      <c r="D64" s="16"/>
      <c r="E64" s="16"/>
    </row>
    <row r="65" spans="1:5">
      <c r="A65" s="16"/>
      <c r="B65" s="16"/>
      <c r="C65" s="16"/>
      <c r="D65" s="16"/>
      <c r="E65" s="16"/>
    </row>
    <row r="66" spans="1:5">
      <c r="A66" s="16"/>
      <c r="B66" s="16"/>
      <c r="C66" s="16"/>
      <c r="D66" s="16"/>
      <c r="E66" s="16"/>
    </row>
    <row r="67" spans="1:5">
      <c r="A67" s="16"/>
      <c r="B67" s="16"/>
      <c r="C67" s="16"/>
      <c r="D67" s="16"/>
      <c r="E67" s="16"/>
    </row>
    <row r="68" spans="1:5">
      <c r="A68" s="16"/>
      <c r="B68" s="16"/>
      <c r="C68" s="16"/>
      <c r="D68" s="16"/>
      <c r="E68" s="16"/>
    </row>
    <row r="69" spans="1:5">
      <c r="A69" s="16"/>
      <c r="B69" s="16"/>
      <c r="C69" s="16"/>
      <c r="D69" s="16"/>
      <c r="E69" s="16"/>
    </row>
    <row r="70" spans="1:5">
      <c r="A70" s="16"/>
      <c r="B70" s="16"/>
      <c r="C70" s="16"/>
      <c r="D70" s="16"/>
      <c r="E70" s="16"/>
    </row>
    <row r="71" spans="1:5">
      <c r="A71" s="16"/>
      <c r="B71" s="16"/>
      <c r="C71" s="16"/>
      <c r="D71" s="16"/>
      <c r="E71" s="16"/>
    </row>
    <row r="72" spans="1:5">
      <c r="A72" s="16"/>
      <c r="B72" s="16"/>
      <c r="C72" s="16"/>
      <c r="D72" s="16"/>
      <c r="E72" s="16"/>
    </row>
    <row r="73" spans="1:5">
      <c r="A73" s="16"/>
      <c r="B73" s="16"/>
      <c r="C73" s="16"/>
      <c r="D73" s="16"/>
      <c r="E73" s="16"/>
    </row>
    <row r="74" spans="1:5">
      <c r="A74" s="16"/>
      <c r="B74" s="16"/>
      <c r="C74" s="16"/>
      <c r="D74" s="16"/>
      <c r="E74" s="16"/>
    </row>
    <row r="75" spans="1:5">
      <c r="A75" s="16"/>
      <c r="B75" s="16"/>
      <c r="C75" s="16"/>
      <c r="D75" s="16"/>
      <c r="E75" s="16"/>
    </row>
    <row r="76" spans="1:5">
      <c r="A76" s="16"/>
      <c r="B76" s="16"/>
      <c r="C76" s="16"/>
      <c r="D76" s="16"/>
      <c r="E76" s="16"/>
    </row>
    <row r="77" spans="1:5">
      <c r="A77" s="16"/>
      <c r="B77" s="16"/>
      <c r="C77" s="16"/>
      <c r="D77" s="16"/>
      <c r="E77" s="16"/>
    </row>
    <row r="78" spans="1:5">
      <c r="A78" s="16"/>
      <c r="B78" s="16"/>
      <c r="C78" s="16"/>
      <c r="D78" s="16"/>
      <c r="E78" s="16"/>
    </row>
    <row r="79" spans="1:5">
      <c r="A79" s="16"/>
      <c r="B79" s="16"/>
      <c r="C79" s="16"/>
      <c r="D79" s="16"/>
      <c r="E79" s="16"/>
    </row>
    <row r="80" spans="1:5">
      <c r="A80" s="16"/>
      <c r="B80" s="16"/>
      <c r="C80" s="16"/>
      <c r="D80" s="16"/>
      <c r="E80" s="16"/>
    </row>
    <row r="81" spans="1:5">
      <c r="A81" s="16"/>
      <c r="B81" s="16"/>
      <c r="C81" s="16"/>
      <c r="D81" s="16"/>
      <c r="E81" s="16"/>
    </row>
    <row r="82" spans="1:5">
      <c r="A82" s="16"/>
      <c r="B82" s="16"/>
      <c r="C82" s="16"/>
      <c r="D82" s="16"/>
      <c r="E82" s="16"/>
    </row>
    <row r="83" spans="1:5">
      <c r="A83" s="16"/>
      <c r="B83" s="16"/>
      <c r="C83" s="16"/>
      <c r="D83" s="16"/>
      <c r="E83" s="16"/>
    </row>
    <row r="84" spans="1:5">
      <c r="A84" s="16"/>
      <c r="B84" s="16"/>
      <c r="C84" s="16"/>
      <c r="D84" s="16"/>
      <c r="E84" s="16"/>
    </row>
    <row r="85" spans="1:5">
      <c r="A85" s="16"/>
      <c r="B85" s="16"/>
      <c r="C85" s="16"/>
      <c r="D85" s="16"/>
      <c r="E85" s="16"/>
    </row>
    <row r="86" spans="1:5">
      <c r="A86" s="16"/>
      <c r="B86" s="16"/>
      <c r="C86" s="16"/>
      <c r="D86" s="16"/>
      <c r="E86" s="16"/>
    </row>
    <row r="87" spans="1:5">
      <c r="A87" s="16"/>
      <c r="B87" s="16"/>
      <c r="C87" s="16"/>
      <c r="D87" s="16"/>
      <c r="E87" s="16"/>
    </row>
    <row r="88" spans="1:5">
      <c r="A88" s="16"/>
      <c r="B88" s="16"/>
      <c r="C88" s="16"/>
      <c r="D88" s="16"/>
      <c r="E88" s="16"/>
    </row>
    <row r="89" spans="1:5">
      <c r="A89" s="16"/>
      <c r="B89" s="16"/>
      <c r="C89" s="16"/>
      <c r="D89" s="16"/>
      <c r="E89" s="16"/>
    </row>
    <row r="90" spans="1:5">
      <c r="A90" s="16"/>
      <c r="B90" s="16"/>
      <c r="C90" s="16"/>
      <c r="D90" s="16"/>
      <c r="E90" s="16"/>
    </row>
    <row r="91" spans="1:5">
      <c r="A91" s="16"/>
      <c r="B91" s="16"/>
      <c r="C91" s="16"/>
      <c r="D91" s="16"/>
      <c r="E91" s="16"/>
    </row>
    <row r="92" spans="1:5">
      <c r="A92" s="16"/>
      <c r="B92" s="16"/>
      <c r="C92" s="16"/>
      <c r="D92" s="16"/>
      <c r="E92" s="16"/>
    </row>
    <row r="93" spans="1:5">
      <c r="A93" s="16"/>
      <c r="B93" s="16"/>
      <c r="C93" s="16"/>
      <c r="D93" s="16"/>
      <c r="E93" s="16"/>
    </row>
    <row r="94" spans="1:5">
      <c r="A94" s="16"/>
      <c r="B94" s="16"/>
      <c r="C94" s="16"/>
      <c r="D94" s="16"/>
      <c r="E94" s="16"/>
    </row>
    <row r="95" spans="1:5">
      <c r="A95" s="16"/>
      <c r="B95" s="16"/>
      <c r="C95" s="16"/>
      <c r="D95" s="16"/>
      <c r="E95" s="16"/>
    </row>
    <row r="96" spans="1:5">
      <c r="A96" s="16"/>
      <c r="B96" s="16"/>
      <c r="C96" s="16"/>
      <c r="D96" s="16"/>
      <c r="E96" s="16"/>
    </row>
    <row r="97" spans="1:5">
      <c r="A97" s="16"/>
      <c r="B97" s="16"/>
      <c r="C97" s="16"/>
      <c r="D97" s="16"/>
      <c r="E97" s="16"/>
    </row>
    <row r="98" spans="1:5">
      <c r="A98" s="16"/>
      <c r="B98" s="16"/>
      <c r="C98" s="16"/>
      <c r="D98" s="16"/>
      <c r="E98" s="16"/>
    </row>
    <row r="99" spans="1:5">
      <c r="A99" s="16"/>
      <c r="B99" s="16"/>
      <c r="C99" s="16"/>
      <c r="D99" s="16"/>
      <c r="E99" s="16"/>
    </row>
    <row r="100" spans="1:5">
      <c r="A100" s="16"/>
      <c r="B100" s="16"/>
      <c r="C100" s="16"/>
      <c r="D100" s="16"/>
      <c r="E100" s="16"/>
    </row>
    <row r="101" spans="1:5">
      <c r="A101" s="16"/>
      <c r="B101" s="16"/>
      <c r="C101" s="16"/>
      <c r="D101" s="16"/>
      <c r="E101" s="16"/>
    </row>
    <row r="102" spans="1:5">
      <c r="A102" s="16"/>
      <c r="B102" s="16"/>
      <c r="C102" s="16"/>
      <c r="D102" s="16"/>
      <c r="E102" s="16"/>
    </row>
    <row r="103" spans="1:5">
      <c r="A103" s="16"/>
      <c r="B103" s="16"/>
      <c r="C103" s="16"/>
      <c r="D103" s="16"/>
      <c r="E103" s="16"/>
    </row>
    <row r="104" spans="1:5">
      <c r="A104" s="16"/>
      <c r="B104" s="16"/>
      <c r="C104" s="16"/>
      <c r="D104" s="16"/>
      <c r="E104" s="16"/>
    </row>
    <row r="105" spans="1:5">
      <c r="A105" s="16"/>
      <c r="B105" s="16"/>
      <c r="C105" s="16"/>
      <c r="D105" s="16"/>
      <c r="E105" s="16"/>
    </row>
    <row r="106" spans="1:5">
      <c r="A106" s="16"/>
      <c r="B106" s="16"/>
      <c r="C106" s="16"/>
      <c r="D106" s="16"/>
      <c r="E106" s="16"/>
    </row>
    <row r="107" spans="1:5">
      <c r="A107" s="16"/>
      <c r="B107" s="16"/>
      <c r="C107" s="16"/>
      <c r="D107" s="16"/>
      <c r="E107" s="16"/>
    </row>
    <row r="108" spans="1:5">
      <c r="A108" s="16"/>
      <c r="B108" s="16"/>
      <c r="C108" s="16"/>
      <c r="D108" s="16"/>
      <c r="E108" s="16"/>
    </row>
    <row r="109" spans="1:5">
      <c r="A109" s="16"/>
      <c r="B109" s="16"/>
      <c r="C109" s="16"/>
      <c r="D109" s="16"/>
      <c r="E109" s="16"/>
    </row>
    <row r="110" spans="1:5">
      <c r="A110" s="16"/>
      <c r="B110" s="16"/>
      <c r="C110" s="16"/>
      <c r="D110" s="16"/>
      <c r="E110" s="16"/>
    </row>
    <row r="111" spans="1:5">
      <c r="A111" s="16"/>
      <c r="B111" s="16"/>
      <c r="C111" s="16"/>
      <c r="D111" s="16"/>
      <c r="E111" s="16"/>
    </row>
    <row r="112" spans="1:5">
      <c r="A112" s="16"/>
      <c r="B112" s="16"/>
      <c r="C112" s="16"/>
      <c r="D112" s="16"/>
      <c r="E112" s="16"/>
    </row>
    <row r="113" spans="1:5">
      <c r="A113" s="16"/>
      <c r="B113" s="16"/>
      <c r="C113" s="16"/>
      <c r="D113" s="16"/>
      <c r="E113" s="16"/>
    </row>
    <row r="114" spans="1:5">
      <c r="A114" s="16"/>
      <c r="B114" s="16"/>
      <c r="C114" s="16"/>
      <c r="D114" s="16"/>
      <c r="E114" s="16"/>
    </row>
    <row r="115" spans="1:5">
      <c r="A115" s="16"/>
      <c r="B115" s="16"/>
      <c r="C115" s="16"/>
      <c r="D115" s="16"/>
      <c r="E115" s="16"/>
    </row>
    <row r="116" spans="1:5">
      <c r="A116" s="16"/>
      <c r="B116" s="16"/>
      <c r="C116" s="16"/>
      <c r="D116" s="16"/>
      <c r="E116" s="16"/>
    </row>
  </sheetData>
  <mergeCells count="13">
    <mergeCell ref="A13:G13"/>
    <mergeCell ref="A31:G31"/>
    <mergeCell ref="A32:G32"/>
    <mergeCell ref="A34:G34"/>
    <mergeCell ref="B7:B11"/>
    <mergeCell ref="C7:C11"/>
    <mergeCell ref="A7:A11"/>
    <mergeCell ref="D9:D11"/>
    <mergeCell ref="D8:G8"/>
    <mergeCell ref="D7:G7"/>
    <mergeCell ref="G9:G11"/>
    <mergeCell ref="F9:F11"/>
    <mergeCell ref="E9:E11"/>
  </mergeCells>
  <phoneticPr fontId="0" type="noConversion"/>
  <printOptions horizontalCentered="1" verticalCentered="1"/>
  <pageMargins left="0.27559055118110237" right="0.31496062992125984" top="0.55118110236220474" bottom="2.5196850393700787" header="0" footer="2.1259842519685042"/>
  <pageSetup paperSize="9" scale="80" orientation="portrait" r:id="rId1"/>
  <headerFooter alignWithMargins="0">
    <oddFooter>&amp;LDivisión Economía
Cont. Eugenia B. Banini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I32"/>
  <sheetViews>
    <sheetView topLeftCell="A17" zoomScale="90" zoomScaleNormal="90" workbookViewId="0">
      <selection sqref="A1:G31"/>
    </sheetView>
  </sheetViews>
  <sheetFormatPr baseColWidth="10" defaultColWidth="12.5703125" defaultRowHeight="15.75"/>
  <cols>
    <col min="1" max="1" width="48.42578125" style="65" customWidth="1"/>
    <col min="2" max="2" width="11.5703125" style="65" customWidth="1"/>
    <col min="3" max="3" width="12.85546875" style="73" customWidth="1"/>
    <col min="4" max="4" width="10.7109375" style="65" customWidth="1"/>
    <col min="5" max="5" width="10.28515625" style="65" customWidth="1"/>
    <col min="6" max="6" width="10.7109375" style="65" customWidth="1"/>
    <col min="7" max="7" width="10.5703125" style="65" customWidth="1"/>
    <col min="8" max="16384" width="12.5703125" style="65"/>
  </cols>
  <sheetData>
    <row r="1" spans="1:9" ht="15.75" customHeight="1">
      <c r="A1" s="1" t="s">
        <v>193</v>
      </c>
      <c r="B1" s="187"/>
      <c r="C1" s="188"/>
      <c r="D1" s="188"/>
      <c r="E1" s="188"/>
      <c r="F1" s="189"/>
      <c r="G1" s="190"/>
      <c r="H1" s="64"/>
    </row>
    <row r="2" spans="1:9">
      <c r="A2" s="186"/>
      <c r="B2" s="186"/>
      <c r="C2" s="191"/>
      <c r="D2" s="186"/>
      <c r="E2" s="186"/>
      <c r="F2" s="186"/>
      <c r="G2" s="192"/>
      <c r="H2" s="66"/>
    </row>
    <row r="3" spans="1:9" ht="18.75" customHeight="1">
      <c r="A3" s="186"/>
      <c r="B3" s="186"/>
      <c r="C3" s="191"/>
      <c r="D3" s="186"/>
      <c r="E3" s="186"/>
      <c r="F3" s="186"/>
      <c r="G3" s="192"/>
      <c r="H3" s="66"/>
    </row>
    <row r="4" spans="1:9">
      <c r="A4" s="193" t="s">
        <v>22</v>
      </c>
      <c r="B4" s="186"/>
      <c r="C4" s="191"/>
      <c r="D4" s="186"/>
      <c r="E4" s="186"/>
      <c r="F4" s="186"/>
      <c r="G4" s="192"/>
      <c r="H4" s="66"/>
    </row>
    <row r="5" spans="1:9">
      <c r="A5" s="194"/>
      <c r="B5" s="186"/>
      <c r="C5" s="191"/>
      <c r="D5" s="186"/>
      <c r="E5" s="186"/>
      <c r="F5" s="186"/>
      <c r="G5" s="192"/>
      <c r="H5" s="66"/>
    </row>
    <row r="6" spans="1:9">
      <c r="A6" s="193" t="s">
        <v>1</v>
      </c>
      <c r="B6" s="186"/>
      <c r="C6" s="191"/>
      <c r="D6" s="186"/>
      <c r="E6" s="186"/>
      <c r="F6" s="186"/>
      <c r="G6" s="192"/>
      <c r="H6" s="66"/>
    </row>
    <row r="7" spans="1:9">
      <c r="A7" s="195"/>
      <c r="B7" s="195"/>
      <c r="C7" s="196"/>
      <c r="D7" s="195"/>
      <c r="E7" s="195"/>
      <c r="F7" s="195"/>
      <c r="G7" s="197"/>
      <c r="H7" s="69"/>
    </row>
    <row r="8" spans="1:9" ht="16.5" thickBot="1">
      <c r="A8" s="195"/>
      <c r="B8" s="195"/>
      <c r="C8" s="196"/>
      <c r="D8" s="195"/>
      <c r="E8" s="195"/>
      <c r="F8" s="195"/>
      <c r="G8" s="197"/>
      <c r="H8" s="69"/>
    </row>
    <row r="9" spans="1:9" ht="13.5" customHeight="1">
      <c r="A9" s="385" t="s">
        <v>2</v>
      </c>
      <c r="B9" s="388" t="s">
        <v>3</v>
      </c>
      <c r="C9" s="391" t="s">
        <v>100</v>
      </c>
      <c r="D9" s="393" t="s">
        <v>162</v>
      </c>
      <c r="E9" s="394"/>
      <c r="F9" s="394"/>
      <c r="G9" s="395"/>
      <c r="H9" s="70"/>
      <c r="I9" s="70"/>
    </row>
    <row r="10" spans="1:9" ht="14.25" customHeight="1">
      <c r="A10" s="386"/>
      <c r="B10" s="389"/>
      <c r="C10" s="392"/>
      <c r="D10" s="344">
        <v>2018</v>
      </c>
      <c r="E10" s="345"/>
      <c r="F10" s="345"/>
      <c r="G10" s="346"/>
      <c r="H10" s="70"/>
      <c r="I10" s="70"/>
    </row>
    <row r="11" spans="1:9" ht="18" customHeight="1">
      <c r="A11" s="386"/>
      <c r="B11" s="389"/>
      <c r="C11" s="392"/>
      <c r="D11" s="383" t="s">
        <v>140</v>
      </c>
      <c r="E11" s="342" t="s">
        <v>153</v>
      </c>
      <c r="F11" s="342" t="s">
        <v>155</v>
      </c>
      <c r="G11" s="335" t="s">
        <v>160</v>
      </c>
      <c r="H11" s="70"/>
      <c r="I11" s="70"/>
    </row>
    <row r="12" spans="1:9" ht="12.75" customHeight="1">
      <c r="A12" s="386"/>
      <c r="B12" s="389"/>
      <c r="C12" s="392"/>
      <c r="D12" s="383"/>
      <c r="E12" s="342"/>
      <c r="F12" s="342"/>
      <c r="G12" s="335"/>
      <c r="H12" s="70"/>
      <c r="I12" s="70"/>
    </row>
    <row r="13" spans="1:9" ht="13.5" customHeight="1" thickBot="1">
      <c r="A13" s="387"/>
      <c r="B13" s="390"/>
      <c r="C13" s="392"/>
      <c r="D13" s="384"/>
      <c r="E13" s="353"/>
      <c r="F13" s="353"/>
      <c r="G13" s="343"/>
      <c r="H13" s="70"/>
      <c r="I13" s="70"/>
    </row>
    <row r="14" spans="1:9">
      <c r="A14" s="396" t="s">
        <v>101</v>
      </c>
      <c r="B14" s="397"/>
      <c r="C14" s="397"/>
      <c r="D14" s="397"/>
      <c r="E14" s="397"/>
      <c r="F14" s="397"/>
      <c r="G14" s="398"/>
      <c r="H14" s="70"/>
      <c r="I14" s="70"/>
    </row>
    <row r="15" spans="1:9">
      <c r="A15" s="377" t="s">
        <v>6</v>
      </c>
      <c r="B15" s="378"/>
      <c r="C15" s="378"/>
      <c r="D15" s="378"/>
      <c r="E15" s="378"/>
      <c r="F15" s="378"/>
      <c r="G15" s="379"/>
      <c r="H15" s="70"/>
      <c r="I15" s="70"/>
    </row>
    <row r="16" spans="1:9">
      <c r="A16" s="220" t="s">
        <v>102</v>
      </c>
      <c r="B16" s="221" t="s">
        <v>8</v>
      </c>
      <c r="C16" s="222" t="s">
        <v>103</v>
      </c>
      <c r="D16" s="265">
        <v>150</v>
      </c>
      <c r="E16" s="265">
        <v>111</v>
      </c>
      <c r="F16" s="265">
        <v>66</v>
      </c>
      <c r="G16" s="223">
        <v>113</v>
      </c>
      <c r="H16" s="70"/>
      <c r="I16" s="70"/>
    </row>
    <row r="17" spans="1:9">
      <c r="A17" s="224" t="s">
        <v>104</v>
      </c>
      <c r="B17" s="225" t="s">
        <v>8</v>
      </c>
      <c r="C17" s="226" t="s">
        <v>103</v>
      </c>
      <c r="D17" s="266">
        <v>130</v>
      </c>
      <c r="E17" s="266">
        <v>70</v>
      </c>
      <c r="F17" s="266">
        <v>60</v>
      </c>
      <c r="G17" s="227">
        <v>75</v>
      </c>
      <c r="H17" s="70"/>
      <c r="I17" s="70"/>
    </row>
    <row r="18" spans="1:9">
      <c r="A18" s="224" t="s">
        <v>105</v>
      </c>
      <c r="B18" s="225" t="s">
        <v>8</v>
      </c>
      <c r="C18" s="226" t="s">
        <v>103</v>
      </c>
      <c r="D18" s="267">
        <v>93</v>
      </c>
      <c r="E18" s="267">
        <v>134</v>
      </c>
      <c r="F18" s="267">
        <v>300</v>
      </c>
      <c r="G18" s="227">
        <v>296</v>
      </c>
      <c r="H18" s="70"/>
    </row>
    <row r="19" spans="1:9">
      <c r="A19" s="286" t="s">
        <v>191</v>
      </c>
      <c r="B19" s="225" t="s">
        <v>192</v>
      </c>
      <c r="C19" s="226" t="s">
        <v>9</v>
      </c>
      <c r="D19" s="267">
        <v>60</v>
      </c>
      <c r="E19" s="267">
        <v>60</v>
      </c>
      <c r="F19" s="267">
        <v>60</v>
      </c>
      <c r="G19" s="227">
        <v>60</v>
      </c>
      <c r="H19" s="70"/>
    </row>
    <row r="20" spans="1:9">
      <c r="A20" s="380" t="s">
        <v>159</v>
      </c>
      <c r="B20" s="381"/>
      <c r="C20" s="381"/>
      <c r="D20" s="381"/>
      <c r="E20" s="381"/>
      <c r="F20" s="381"/>
      <c r="G20" s="382"/>
      <c r="H20" s="70"/>
    </row>
    <row r="21" spans="1:9">
      <c r="A21" s="377" t="s">
        <v>6</v>
      </c>
      <c r="B21" s="378"/>
      <c r="C21" s="378"/>
      <c r="D21" s="378"/>
      <c r="E21" s="378"/>
      <c r="F21" s="378"/>
      <c r="G21" s="379"/>
      <c r="H21" s="70"/>
    </row>
    <row r="22" spans="1:9">
      <c r="A22" s="228" t="s">
        <v>106</v>
      </c>
      <c r="B22" s="229" t="s">
        <v>8</v>
      </c>
      <c r="C22" s="230" t="s">
        <v>107</v>
      </c>
      <c r="D22" s="265">
        <v>4120</v>
      </c>
      <c r="E22" s="265">
        <v>3850</v>
      </c>
      <c r="F22" s="265">
        <f>(+D22+E22)/2</f>
        <v>3985</v>
      </c>
      <c r="G22" s="231">
        <v>9900</v>
      </c>
      <c r="H22" s="70"/>
      <c r="I22" s="70"/>
    </row>
    <row r="23" spans="1:9">
      <c r="A23" s="232" t="s">
        <v>108</v>
      </c>
      <c r="B23" s="225" t="s">
        <v>8</v>
      </c>
      <c r="C23" s="226" t="s">
        <v>107</v>
      </c>
      <c r="D23" s="266">
        <v>13000</v>
      </c>
      <c r="E23" s="266">
        <v>14300</v>
      </c>
      <c r="F23" s="265">
        <f>(+D23+E23)/2</f>
        <v>13650</v>
      </c>
      <c r="G23" s="231">
        <v>15100</v>
      </c>
      <c r="H23" s="70"/>
    </row>
    <row r="24" spans="1:9">
      <c r="A24" s="233" t="s">
        <v>109</v>
      </c>
      <c r="B24" s="234" t="s">
        <v>8</v>
      </c>
      <c r="C24" s="235" t="s">
        <v>107</v>
      </c>
      <c r="D24" s="268">
        <f>34+25</f>
        <v>59</v>
      </c>
      <c r="E24" s="268">
        <f>14+28</f>
        <v>42</v>
      </c>
      <c r="F24" s="265">
        <f>(+D24+E24)/2</f>
        <v>50.5</v>
      </c>
      <c r="G24" s="236">
        <f>10+32</f>
        <v>42</v>
      </c>
      <c r="H24" s="70"/>
    </row>
    <row r="25" spans="1:9">
      <c r="A25" s="233" t="s">
        <v>185</v>
      </c>
      <c r="B25" s="234" t="s">
        <v>8</v>
      </c>
      <c r="C25" s="235" t="s">
        <v>9</v>
      </c>
      <c r="D25" s="268">
        <v>2677</v>
      </c>
      <c r="E25" s="268">
        <v>1490</v>
      </c>
      <c r="F25" s="265">
        <f>(+D25+E25)/2</f>
        <v>2083.5</v>
      </c>
      <c r="G25" s="236">
        <v>1783</v>
      </c>
      <c r="H25" s="70"/>
    </row>
    <row r="26" spans="1:9">
      <c r="A26" s="377" t="s">
        <v>81</v>
      </c>
      <c r="B26" s="378"/>
      <c r="C26" s="378"/>
      <c r="D26" s="378"/>
      <c r="E26" s="378"/>
      <c r="F26" s="378"/>
      <c r="G26" s="379"/>
      <c r="H26" s="70"/>
    </row>
    <row r="27" spans="1:9">
      <c r="A27" s="237" t="s">
        <v>13</v>
      </c>
      <c r="B27" s="238"/>
      <c r="C27" s="238"/>
      <c r="D27" s="239"/>
      <c r="E27" s="240"/>
      <c r="F27" s="241"/>
      <c r="G27" s="242"/>
      <c r="H27" s="70"/>
    </row>
    <row r="28" spans="1:9" ht="16.5" thickBot="1">
      <c r="A28" s="243" t="s">
        <v>110</v>
      </c>
      <c r="B28" s="244" t="s">
        <v>8</v>
      </c>
      <c r="C28" s="245" t="s">
        <v>111</v>
      </c>
      <c r="D28" s="246"/>
      <c r="E28" s="246"/>
      <c r="F28" s="246"/>
      <c r="G28" s="247"/>
      <c r="H28" s="70"/>
    </row>
    <row r="29" spans="1:9">
      <c r="A29" s="248"/>
      <c r="B29" s="249"/>
      <c r="C29" s="250"/>
      <c r="D29" s="251"/>
      <c r="E29" s="204"/>
      <c r="F29" s="204"/>
      <c r="G29" s="204"/>
    </row>
    <row r="30" spans="1:9">
      <c r="A30" s="198" t="s">
        <v>164</v>
      </c>
      <c r="B30" s="198"/>
      <c r="C30" s="196"/>
      <c r="D30" s="199"/>
      <c r="E30" s="199"/>
      <c r="F30" s="199"/>
      <c r="G30" s="200"/>
      <c r="H30" s="70"/>
    </row>
    <row r="31" spans="1:9">
      <c r="A31" s="201" t="s">
        <v>146</v>
      </c>
      <c r="B31" s="199"/>
      <c r="C31" s="202"/>
      <c r="D31" s="203"/>
      <c r="E31" s="203"/>
      <c r="F31" s="199"/>
      <c r="G31" s="200"/>
      <c r="H31" s="70"/>
    </row>
    <row r="32" spans="1:9">
      <c r="A32" s="71"/>
      <c r="B32" s="72"/>
      <c r="C32" s="63"/>
      <c r="D32" s="72"/>
      <c r="E32" s="72"/>
      <c r="F32" s="72"/>
      <c r="G32" s="204"/>
    </row>
  </sheetData>
  <mergeCells count="14">
    <mergeCell ref="A21:G21"/>
    <mergeCell ref="A26:G26"/>
    <mergeCell ref="A20:G20"/>
    <mergeCell ref="D11:D13"/>
    <mergeCell ref="A9:A13"/>
    <mergeCell ref="B9:B13"/>
    <mergeCell ref="C9:C13"/>
    <mergeCell ref="G11:G13"/>
    <mergeCell ref="D10:G10"/>
    <mergeCell ref="D9:G9"/>
    <mergeCell ref="A15:G15"/>
    <mergeCell ref="A14:G14"/>
    <mergeCell ref="F11:F13"/>
    <mergeCell ref="E11:E13"/>
  </mergeCells>
  <phoneticPr fontId="11" type="noConversion"/>
  <printOptions horizontalCentered="1" verticalCentered="1"/>
  <pageMargins left="0.15748031496062992" right="0.15748031496062992" top="1.7322834645669292" bottom="3.6220472440944884" header="0" footer="2.8740157480314963"/>
  <pageSetup paperSize="9" scale="84" orientation="portrait" r:id="rId1"/>
  <headerFooter alignWithMargins="0">
    <oddFooter>&amp;LDivisión Economía
C.P.N. EUGENIA BANINI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G30"/>
  <sheetViews>
    <sheetView tabSelected="1" topLeftCell="A5" zoomScale="90" zoomScaleNormal="90" workbookViewId="0">
      <selection sqref="A1:G29"/>
    </sheetView>
  </sheetViews>
  <sheetFormatPr baseColWidth="10" defaultColWidth="12.5703125" defaultRowHeight="15.75"/>
  <cols>
    <col min="1" max="1" width="49.140625" style="77" customWidth="1"/>
    <col min="2" max="2" width="9.85546875" style="77" customWidth="1"/>
    <col min="3" max="3" width="10.140625" style="77" customWidth="1"/>
    <col min="4" max="4" width="10.28515625" style="77" customWidth="1"/>
    <col min="5" max="5" width="10.7109375" style="77" customWidth="1"/>
    <col min="6" max="7" width="11.140625" style="77" customWidth="1"/>
    <col min="8" max="16384" width="12.5703125" style="77"/>
  </cols>
  <sheetData>
    <row r="1" spans="1:7" ht="18.75">
      <c r="A1" s="1" t="s">
        <v>193</v>
      </c>
      <c r="B1" s="74"/>
      <c r="C1" s="74"/>
      <c r="D1" s="75"/>
      <c r="E1" s="75"/>
      <c r="F1" s="76"/>
    </row>
    <row r="2" spans="1:7">
      <c r="A2" s="62"/>
      <c r="B2" s="78"/>
      <c r="C2" s="78"/>
      <c r="D2" s="78"/>
      <c r="E2" s="78"/>
      <c r="F2" s="78"/>
    </row>
    <row r="3" spans="1:7" ht="18.75" customHeight="1">
      <c r="A3" s="62"/>
      <c r="B3" s="78"/>
      <c r="C3" s="78"/>
      <c r="D3" s="78"/>
      <c r="E3" s="78"/>
      <c r="F3" s="78"/>
    </row>
    <row r="4" spans="1:7">
      <c r="A4" s="67" t="s">
        <v>22</v>
      </c>
      <c r="B4" s="78"/>
      <c r="C4" s="78"/>
      <c r="D4" s="78"/>
      <c r="E4" s="78"/>
      <c r="F4" s="78"/>
    </row>
    <row r="5" spans="1:7">
      <c r="A5" s="68"/>
      <c r="B5" s="78"/>
      <c r="C5" s="78"/>
      <c r="D5" s="78"/>
      <c r="E5" s="78"/>
      <c r="F5" s="78"/>
    </row>
    <row r="6" spans="1:7">
      <c r="A6" s="67" t="s">
        <v>1</v>
      </c>
      <c r="B6" s="78"/>
      <c r="C6" s="78"/>
      <c r="D6" s="78"/>
      <c r="E6" s="78"/>
      <c r="F6" s="78"/>
    </row>
    <row r="7" spans="1:7" ht="16.5" thickBot="1">
      <c r="A7" s="78"/>
      <c r="B7" s="78"/>
      <c r="C7" s="78"/>
      <c r="D7" s="78"/>
      <c r="E7" s="78"/>
      <c r="F7" s="78"/>
    </row>
    <row r="8" spans="1:7" ht="13.5" customHeight="1">
      <c r="A8" s="409" t="s">
        <v>2</v>
      </c>
      <c r="B8" s="405" t="s">
        <v>3</v>
      </c>
      <c r="C8" s="405" t="s">
        <v>100</v>
      </c>
      <c r="D8" s="407" t="s">
        <v>162</v>
      </c>
      <c r="E8" s="407"/>
      <c r="F8" s="407"/>
      <c r="G8" s="408"/>
    </row>
    <row r="9" spans="1:7" ht="12.75" customHeight="1">
      <c r="A9" s="410"/>
      <c r="B9" s="406"/>
      <c r="C9" s="406"/>
      <c r="D9" s="373">
        <v>2018</v>
      </c>
      <c r="E9" s="373"/>
      <c r="F9" s="373"/>
      <c r="G9" s="374"/>
    </row>
    <row r="10" spans="1:7" ht="13.9" customHeight="1">
      <c r="A10" s="410"/>
      <c r="B10" s="406"/>
      <c r="C10" s="406"/>
      <c r="D10" s="342" t="s">
        <v>140</v>
      </c>
      <c r="E10" s="342" t="s">
        <v>153</v>
      </c>
      <c r="F10" s="342" t="s">
        <v>155</v>
      </c>
      <c r="G10" s="335" t="s">
        <v>160</v>
      </c>
    </row>
    <row r="11" spans="1:7" ht="12.75" customHeight="1">
      <c r="A11" s="410"/>
      <c r="B11" s="406"/>
      <c r="C11" s="406"/>
      <c r="D11" s="342"/>
      <c r="E11" s="342"/>
      <c r="F11" s="342"/>
      <c r="G11" s="335"/>
    </row>
    <row r="12" spans="1:7" ht="13.5" customHeight="1">
      <c r="A12" s="410"/>
      <c r="B12" s="406"/>
      <c r="C12" s="406"/>
      <c r="D12" s="342"/>
      <c r="E12" s="342"/>
      <c r="F12" s="342"/>
      <c r="G12" s="335"/>
    </row>
    <row r="13" spans="1:7">
      <c r="A13" s="402" t="s">
        <v>113</v>
      </c>
      <c r="B13" s="403"/>
      <c r="C13" s="403"/>
      <c r="D13" s="403"/>
      <c r="E13" s="403"/>
      <c r="F13" s="403"/>
      <c r="G13" s="404"/>
    </row>
    <row r="14" spans="1:7">
      <c r="A14" s="399" t="s">
        <v>6</v>
      </c>
      <c r="B14" s="400"/>
      <c r="C14" s="400"/>
      <c r="D14" s="400"/>
      <c r="E14" s="400"/>
      <c r="F14" s="400"/>
      <c r="G14" s="401"/>
    </row>
    <row r="15" spans="1:7">
      <c r="A15" s="80" t="s">
        <v>114</v>
      </c>
      <c r="B15" s="81" t="s">
        <v>8</v>
      </c>
      <c r="C15" s="115" t="s">
        <v>115</v>
      </c>
      <c r="D15" s="269">
        <v>0</v>
      </c>
      <c r="E15" s="269">
        <v>0</v>
      </c>
      <c r="F15" s="269">
        <v>0</v>
      </c>
      <c r="G15" s="183">
        <v>0</v>
      </c>
    </row>
    <row r="16" spans="1:7">
      <c r="A16" s="80" t="s">
        <v>116</v>
      </c>
      <c r="B16" s="81" t="s">
        <v>8</v>
      </c>
      <c r="C16" s="115" t="s">
        <v>117</v>
      </c>
      <c r="D16" s="269">
        <v>38563</v>
      </c>
      <c r="E16" s="269">
        <v>43430</v>
      </c>
      <c r="F16" s="269">
        <v>48212</v>
      </c>
      <c r="G16" s="183">
        <v>45326</v>
      </c>
    </row>
    <row r="17" spans="1:7">
      <c r="A17" s="80" t="s">
        <v>118</v>
      </c>
      <c r="B17" s="81" t="s">
        <v>8</v>
      </c>
      <c r="C17" s="115" t="s">
        <v>117</v>
      </c>
      <c r="D17" s="269">
        <v>1508</v>
      </c>
      <c r="E17" s="269">
        <v>1100</v>
      </c>
      <c r="F17" s="269">
        <v>1670</v>
      </c>
      <c r="G17" s="183">
        <v>1296</v>
      </c>
    </row>
    <row r="18" spans="1:7">
      <c r="A18" s="80" t="s">
        <v>119</v>
      </c>
      <c r="B18" s="81" t="s">
        <v>8</v>
      </c>
      <c r="C18" s="115" t="s">
        <v>117</v>
      </c>
      <c r="D18" s="269">
        <v>200</v>
      </c>
      <c r="E18" s="269">
        <v>180</v>
      </c>
      <c r="F18" s="269">
        <v>180</v>
      </c>
      <c r="G18" s="183">
        <v>112</v>
      </c>
    </row>
    <row r="19" spans="1:7">
      <c r="A19" s="80" t="s">
        <v>120</v>
      </c>
      <c r="B19" s="81" t="s">
        <v>8</v>
      </c>
      <c r="C19" s="115" t="s">
        <v>117</v>
      </c>
      <c r="D19" s="269">
        <v>42</v>
      </c>
      <c r="E19" s="269">
        <v>57</v>
      </c>
      <c r="F19" s="269">
        <v>34</v>
      </c>
      <c r="G19" s="183">
        <v>27</v>
      </c>
    </row>
    <row r="20" spans="1:7">
      <c r="A20" s="82" t="s">
        <v>176</v>
      </c>
      <c r="B20" s="81" t="s">
        <v>8</v>
      </c>
      <c r="C20" s="115" t="s">
        <v>117</v>
      </c>
      <c r="D20" s="269">
        <v>937</v>
      </c>
      <c r="E20" s="269">
        <v>1017</v>
      </c>
      <c r="F20" s="269">
        <v>803</v>
      </c>
      <c r="G20" s="183">
        <v>266</v>
      </c>
    </row>
    <row r="21" spans="1:7">
      <c r="A21" s="82" t="s">
        <v>121</v>
      </c>
      <c r="B21" s="81" t="s">
        <v>8</v>
      </c>
      <c r="C21" s="115" t="s">
        <v>117</v>
      </c>
      <c r="D21" s="269">
        <v>39</v>
      </c>
      <c r="E21" s="269">
        <v>54</v>
      </c>
      <c r="F21" s="269">
        <v>34</v>
      </c>
      <c r="G21" s="183">
        <v>26</v>
      </c>
    </row>
    <row r="22" spans="1:7">
      <c r="A22" s="82" t="s">
        <v>122</v>
      </c>
      <c r="B22" s="81" t="s">
        <v>8</v>
      </c>
      <c r="C22" s="115" t="s">
        <v>117</v>
      </c>
      <c r="D22" s="269">
        <v>732</v>
      </c>
      <c r="E22" s="269">
        <v>817</v>
      </c>
      <c r="F22" s="269">
        <v>615</v>
      </c>
      <c r="G22" s="183">
        <v>627</v>
      </c>
    </row>
    <row r="23" spans="1:7">
      <c r="A23" s="399" t="s">
        <v>81</v>
      </c>
      <c r="B23" s="400"/>
      <c r="C23" s="400"/>
      <c r="D23" s="400"/>
      <c r="E23" s="400"/>
      <c r="F23" s="400"/>
      <c r="G23" s="401"/>
    </row>
    <row r="24" spans="1:7">
      <c r="A24" s="119" t="s">
        <v>13</v>
      </c>
      <c r="B24" s="120"/>
      <c r="C24" s="120"/>
      <c r="D24" s="120"/>
      <c r="E24" s="133"/>
      <c r="F24" s="155"/>
      <c r="G24" s="184"/>
    </row>
    <row r="25" spans="1:7">
      <c r="A25" s="83" t="s">
        <v>123</v>
      </c>
      <c r="B25" s="84" t="s">
        <v>8</v>
      </c>
      <c r="C25" s="115" t="s">
        <v>124</v>
      </c>
      <c r="D25" s="269">
        <v>420</v>
      </c>
      <c r="E25" s="269">
        <v>411</v>
      </c>
      <c r="F25" s="269">
        <v>405</v>
      </c>
      <c r="G25" s="183">
        <v>407</v>
      </c>
    </row>
    <row r="26" spans="1:7">
      <c r="A26" s="119" t="s">
        <v>14</v>
      </c>
      <c r="B26" s="120"/>
      <c r="C26" s="120"/>
      <c r="D26" s="270"/>
      <c r="E26" s="270"/>
      <c r="F26" s="315"/>
      <c r="G26" s="184"/>
    </row>
    <row r="27" spans="1:7" ht="16.5" thickBot="1">
      <c r="A27" s="85" t="s">
        <v>80</v>
      </c>
      <c r="B27" s="86" t="s">
        <v>8</v>
      </c>
      <c r="C27" s="116" t="s">
        <v>124</v>
      </c>
      <c r="D27" s="271">
        <v>125</v>
      </c>
      <c r="E27" s="271">
        <v>120</v>
      </c>
      <c r="F27" s="271">
        <v>123</v>
      </c>
      <c r="G27" s="87">
        <v>120</v>
      </c>
    </row>
    <row r="28" spans="1:7">
      <c r="A28" s="91"/>
      <c r="B28" s="92"/>
      <c r="C28" s="92"/>
      <c r="D28" s="89"/>
      <c r="E28" s="90"/>
      <c r="F28" s="79"/>
      <c r="G28" s="316"/>
    </row>
    <row r="29" spans="1:7">
      <c r="A29" s="88" t="s">
        <v>125</v>
      </c>
      <c r="B29" s="79"/>
      <c r="C29" s="79"/>
      <c r="D29" s="89"/>
      <c r="E29" s="90"/>
      <c r="F29" s="79"/>
    </row>
    <row r="30" spans="1:7">
      <c r="A30" s="93"/>
      <c r="B30" s="79"/>
      <c r="C30" s="79"/>
      <c r="D30" s="79"/>
      <c r="E30" s="79"/>
      <c r="F30" s="79"/>
    </row>
  </sheetData>
  <mergeCells count="12">
    <mergeCell ref="A23:G23"/>
    <mergeCell ref="A14:G14"/>
    <mergeCell ref="A13:G13"/>
    <mergeCell ref="B8:B12"/>
    <mergeCell ref="G10:G12"/>
    <mergeCell ref="D9:G9"/>
    <mergeCell ref="D8:G8"/>
    <mergeCell ref="C8:C12"/>
    <mergeCell ref="F10:F12"/>
    <mergeCell ref="E10:E12"/>
    <mergeCell ref="D10:D12"/>
    <mergeCell ref="A8:A12"/>
  </mergeCells>
  <phoneticPr fontId="11" type="noConversion"/>
  <pageMargins left="0.59055118110236227" right="0.15748031496062992" top="0.9055118110236221" bottom="4.8818897637795278" header="0" footer="4.1732283464566935"/>
  <pageSetup paperSize="9" scale="80" orientation="portrait" r:id="rId1"/>
  <headerFooter alignWithMargins="0">
    <oddFooter>&amp;LDivisión Economía
Cont. Eugenia B. Banini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9</vt:i4>
      </vt:variant>
    </vt:vector>
  </HeadingPairs>
  <TitlesOfParts>
    <vt:vector size="15" baseType="lpstr">
      <vt:lpstr>11601</vt:lpstr>
      <vt:lpstr>11602</vt:lpstr>
      <vt:lpstr>11605</vt:lpstr>
      <vt:lpstr>11606</vt:lpstr>
      <vt:lpstr>11609</vt:lpstr>
      <vt:lpstr>11610</vt:lpstr>
      <vt:lpstr>'11601'!Área_de_impresión</vt:lpstr>
      <vt:lpstr>'11602'!Área_de_impresión</vt:lpstr>
      <vt:lpstr>'11605'!Área_de_impresión</vt:lpstr>
      <vt:lpstr>'11606'!Área_de_impresión</vt:lpstr>
      <vt:lpstr>'11609'!Área_de_impresión</vt:lpstr>
      <vt:lpstr>'11610'!Área_de_impresión</vt:lpstr>
      <vt:lpstr>'11601'!Títulos_a_imprimir</vt:lpstr>
      <vt:lpstr>'11605'!Títulos_a_imprimir</vt:lpstr>
      <vt:lpstr>'11609'!Títulos_a_imprimir</vt:lpstr>
    </vt:vector>
  </TitlesOfParts>
  <Company>The houze!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creta</dc:creator>
  <cp:lastModifiedBy>ebanini</cp:lastModifiedBy>
  <cp:lastPrinted>2019-02-25T14:36:52Z</cp:lastPrinted>
  <dcterms:created xsi:type="dcterms:W3CDTF">2008-04-29T14:59:54Z</dcterms:created>
  <dcterms:modified xsi:type="dcterms:W3CDTF">2019-02-25T14:40:36Z</dcterms:modified>
</cp:coreProperties>
</file>